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'BRPL'!$A$1:$S$197</definedName>
    <definedName name="_xlnm.Print_Area" localSheetId="1">'BYPL'!$A$1:$Q$174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'NDPL'!$A$1:$Q$165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<sst xmlns="http://schemas.openxmlformats.org/spreadsheetml/2006/main" count="1611" uniqueCount="460">
  <si>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</si>
  <si>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</si>
  <si>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</si>
  <si>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</si>
  <si>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</si>
  <si>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</si>
  <si>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</si>
  <si>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</si>
  <si>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</si>
  <si>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</si>
  <si>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</si>
  <si>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</si>
  <si>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</si>
  <si>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</si>
  <si>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</si>
  <si>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</si>
  <si>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</si>
  <si>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</si>
  <si>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</si>
  <si>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</si>
  <si>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</si>
  <si>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</si>
  <si>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</si>
  <si>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</si>
  <si>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</si>
  <si>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</si>
  <si>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</si>
  <si>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</si>
  <si>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</si>
  <si>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</si>
  <si>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</si>
  <si>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</si>
  <si>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</si>
  <si>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</si>
  <si>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</si>
  <si>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</si>
  <si>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</si>
  <si>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</si>
  <si>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</si>
  <si>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</si>
  <si>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</si>
  <si>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</si>
  <si>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</si>
  <si>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</si>
  <si>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</si>
  <si>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</si>
  <si>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</si>
  <si>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</si>
  <si>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</si>
  <si>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</si>
  <si>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</si>
  <si>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</si>
  <si>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</si>
  <si>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</si>
  <si>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</si>
  <si>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</si>
  <si>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</si>
  <si>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</si>
  <si>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</si>
  <si>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</si>
  <si>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</si>
  <si>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</si>
  <si>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</si>
  <si>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</si>
  <si>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</si>
  <si>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</si>
  <si>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</si>
  <si>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</si>
  <si>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</si>
  <si>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</si>
  <si>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</si>
  <si>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</si>
  <si>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</si>
  <si>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</si>
  <si>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</si>
  <si>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</si>
  <si>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</si>
  <si>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</si>
  <si>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</si>
  <si>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</si>
  <si>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</si>
  <si>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</si>
  <si>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</si>
  <si>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</si>
  <si>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</si>
  <si>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</si>
  <si>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</si>
  <si>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</si>
  <si>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</si>
  <si>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</si>
  <si>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</si>
  <si>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</si>
  <si>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</si>
  <si>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</si>
  <si>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</si>
  <si>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</si>
  <si>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</si>
  <si>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</si>
  <si>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</si>
  <si>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</si>
  <si>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</si>
  <si>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</si>
  <si>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</si>
  <si>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</si>
  <si>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</si>
  <si>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</si>
  <si>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</si>
  <si>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</si>
  <si>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</si>
  <si>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</si>
  <si>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</si>
  <si>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</si>
  <si>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</si>
  <si>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</si>
  <si>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</si>
  <si>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</si>
  <si>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</si>
  <si>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</si>
  <si>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</si>
  <si>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</si>
  <si>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</si>
  <si>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</si>
  <si>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</si>
  <si>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</si>
  <si>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</si>
  <si>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</si>
  <si>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</si>
  <si>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</si>
  <si>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</si>
  <si>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</si>
  <si>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</si>
  <si>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</si>
  <si>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</si>
  <si>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</si>
  <si>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</si>
  <si>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</si>
  <si>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</si>
  <si>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</si>
  <si>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</si>
  <si>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</si>
  <si>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</si>
  <si>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</si>
  <si>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</si>
  <si>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</si>
  <si>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</si>
  <si>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</si>
  <si>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</si>
  <si>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</si>
  <si>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</si>
  <si>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</si>
  <si>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</si>
  <si>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</si>
  <si>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</si>
  <si>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</si>
  <si>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</si>
  <si>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</si>
  <si>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</si>
  <si>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</si>
  <si>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</si>
  <si>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</si>
  <si>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</si>
  <si>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</si>
  <si>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</si>
  <si>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</si>
  <si>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</si>
  <si>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</si>
  <si>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</si>
  <si>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</si>
  <si>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</si>
  <si>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</si>
  <si>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</si>
  <si>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</si>
  <si>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</si>
  <si>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</si>
  <si>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</si>
  <si>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</si>
  <si>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</si>
  <si>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</si>
  <si>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</si>
  <si>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</si>
  <si>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</si>
  <si>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</si>
  <si>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</si>
  <si>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</si>
  <si>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</si>
  <si>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</si>
  <si>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</si>
  <si>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</si>
  <si>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</si>
  <si>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</si>
  <si>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</si>
  <si>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</si>
  <si>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</si>
  <si>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</si>
  <si>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</si>
  <si>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</si>
  <si>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</si>
  <si>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</si>
  <si>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</si>
  <si>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</si>
  <si>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</si>
  <si>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</si>
  <si>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</si>
  <si>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</si>
  <si>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</si>
  <si>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</si>
  <si>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</si>
  <si>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</si>
  <si>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</si>
  <si>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</si>
  <si>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</si>
  <si>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</si>
  <si>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</si>
  <si>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</si>
  <si>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</si>
  <si>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</si>
  <si>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</si>
  <si>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</si>
  <si>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</si>
  <si>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</si>
  <si>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</si>
  <si>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</si>
  <si>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</si>
  <si>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</si>
  <si>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</si>
  <si>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</si>
  <si>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</si>
  <si>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</si>
  <si>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</si>
  <si>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</si>
  <si>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</si>
  <si>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</si>
  <si>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</si>
  <si>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</si>
  <si>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</si>
  <si>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</si>
  <si>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</si>
  <si>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</si>
  <si>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</si>
  <si>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</si>
  <si>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</si>
  <si>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</si>
  <si>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</si>
  <si>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</si>
  <si>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</si>
  <si>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</si>
  <si>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</si>
  <si>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</si>
  <si>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</si>
  <si>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</si>
  <si>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</si>
  <si>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</si>
  <si>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</si>
  <si>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</si>
  <si>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</si>
  <si>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</si>
  <si>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</si>
  <si>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</si>
  <si>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</si>
  <si>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</si>
  <si>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</si>
  <si>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</si>
  <si>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</si>
  <si>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</si>
  <si>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</si>
  <si>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</si>
  <si>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</si>
  <si>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</si>
  <si>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</si>
  <si>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</si>
  <si>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</si>
  <si>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</si>
  <si>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</si>
  <si>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</si>
  <si>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</si>
  <si>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</si>
  <si>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</si>
  <si>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</si>
  <si>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</si>
  <si>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</si>
  <si>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</si>
  <si>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</si>
  <si>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</si>
  <si>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</si>
  <si>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</si>
  <si>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</si>
  <si>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</si>
  <si>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</si>
  <si>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</si>
  <si>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</si>
  <si>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</si>
  <si>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</si>
  <si>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</si>
  <si>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</si>
  <si>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</si>
  <si>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</si>
  <si>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</si>
  <si>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</si>
  <si>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</si>
  <si>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</si>
  <si>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</si>
  <si>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</si>
  <si>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</si>
  <si>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</si>
  <si>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</si>
  <si>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</si>
  <si>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</si>
  <si>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</si>
  <si>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</si>
  <si>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</si>
  <si>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</si>
  <si>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</si>
  <si>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</si>
  <si>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</si>
  <si>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</si>
  <si>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</si>
  <si>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</si>
  <si>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</si>
  <si>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</si>
  <si>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</si>
  <si>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</si>
  <si>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</si>
  <si>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</si>
  <si>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</si>
  <si>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</si>
  <si>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</si>
  <si>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</si>
  <si>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</si>
  <si>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</si>
  <si>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</si>
  <si>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</si>
  <si>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</si>
  <si>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</si>
  <si>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</si>
  <si>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</si>
  <si>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</si>
  <si>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</si>
  <si>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</si>
  <si>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</si>
  <si>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</si>
  <si>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</si>
  <si>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</si>
  <si>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</si>
  <si>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</si>
  <si>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</si>
  <si>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</si>
  <si>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</si>
  <si>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</si>
  <si>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</si>
  <si>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</si>
  <si>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</si>
  <si>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</si>
  <si>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</si>
  <si>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</si>
  <si>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</si>
  <si>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</si>
  <si>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</si>
  <si>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</si>
  <si>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</si>
  <si>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</si>
  <si>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</si>
  <si>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</si>
  <si>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</si>
  <si>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</si>
  <si>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</si>
  <si>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</si>
  <si>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</si>
  <si>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</si>
  <si>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</si>
  <si>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</si>
  <si>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</si>
  <si>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</si>
  <si>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</si>
  <si>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</si>
  <si>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</si>
  <si>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</si>
  <si>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</si>
  <si>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</si>
  <si>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</si>
  <si>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</si>
  <si>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</si>
  <si>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</si>
  <si>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</si>
  <si>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</si>
  <si>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</si>
  <si>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</si>
  <si>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</si>
  <si>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</si>
  <si>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</si>
  <si>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</si>
  <si>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</si>
  <si>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</si>
  <si>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</si>
  <si>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</si>
  <si>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</si>
  <si>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</si>
  <si>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</si>
  <si>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</si>
  <si>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</si>
  <si>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</si>
  <si>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</si>
  <si>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</si>
  <si>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</si>
  <si>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</si>
  <si>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</si>
  <si>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</si>
  <si>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</si>
  <si>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</si>
  <si>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</si>
  <si>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</si>
  <si>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</si>
  <si>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</si>
  <si>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</si>
  <si>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</si>
  <si>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</si>
  <si>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</si>
  <si>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</si>
  <si>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</si>
  <si>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</si>
  <si>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</si>
  <si>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</si>
  <si>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</si>
  <si>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</si>
  <si>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</si>
  <si>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</si>
  <si>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</si>
  <si>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</si>
  <si>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</si>
  <si>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</si>
  <si>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</si>
  <si>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</si>
  <si>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</si>
  <si>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</si>
  <si>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</si>
  <si>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</si>
  <si>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</si>
  <si>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</si>
  <si>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</si>
  <si>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</si>
  <si>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</si>
  <si>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</si>
  <si>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</si>
  <si>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</si>
  <si>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</si>
  <si>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</si>
  <si>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</si>
  <si>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Check Meter Data</t>
  </si>
  <si>
    <t>PREET VIHAR</t>
  </si>
  <si>
    <t>MUKHERJEE PARK - I</t>
  </si>
  <si>
    <t>MUKHERJEE PARK - II</t>
  </si>
  <si>
    <t>w.e.f 21/08/17</t>
  </si>
  <si>
    <t>PAAPANKALAN-III</t>
  </si>
  <si>
    <t>FINAL READING 01/01/2018</t>
  </si>
  <si>
    <t>INTIAL READING 01/12/2017</t>
  </si>
  <si>
    <t>DECEMBER -2017</t>
  </si>
  <si>
    <t xml:space="preserve">                           PERIOD 1st DECEMBER-2017 TO 1st JANUARY-2018</t>
  </si>
  <si>
    <t>w.e.f 08/12</t>
  </si>
  <si>
    <t>w.e.f 21/12</t>
  </si>
  <si>
    <t>Data till 26/12</t>
  </si>
  <si>
    <t>Note :Sharing taken from wk-39 abt bill 2017-18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</si>
</sst>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10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88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84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36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84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8" xfId="0" applyFont="1" applyFill="1" applyBorder="1" applyAlignment="1">
      <alignment horizontal="center"/>
    </xf>
    <xf numFmtId="0" fontId="49" fillId="0" borderId="38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26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36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6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 horizontal="center" wrapText="1"/>
    </xf>
    <xf numFmtId="0" fontId="0" fillId="33" borderId="31" xfId="0" applyFill="1" applyBorder="1" applyAlignment="1">
      <alignment/>
    </xf>
    <xf numFmtId="0" fontId="20" fillId="0" borderId="38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0" fillId="0" borderId="31" xfId="0" applyFont="1" applyFill="1" applyBorder="1" applyAlignment="1">
      <alignment shrinkToFit="1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2" fontId="20" fillId="0" borderId="2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1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4" fontId="19" fillId="0" borderId="20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4" fillId="0" borderId="31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0" borderId="3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shrinkToFit="1"/>
    </xf>
    <xf numFmtId="0" fontId="19" fillId="0" borderId="31" xfId="0" applyFont="1" applyFill="1" applyBorder="1" applyAlignment="1">
      <alignment horizontal="center" wrapText="1"/>
    </xf>
    <xf numFmtId="49" fontId="19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5" fillId="0" borderId="25" xfId="0" applyFont="1" applyBorder="1" applyAlignment="1">
      <alignment/>
    </xf>
    <xf numFmtId="0" fontId="0" fillId="0" borderId="42" xfId="0" applyBorder="1" applyAlignment="1">
      <alignment/>
    </xf>
    <xf numFmtId="0" fontId="26" fillId="0" borderId="25" xfId="0" applyFont="1" applyBorder="1" applyAlignment="1">
      <alignment/>
    </xf>
    <xf numFmtId="0" fontId="0" fillId="0" borderId="25" xfId="0" applyBorder="1" applyAlignment="1">
      <alignment/>
    </xf>
    <xf numFmtId="0" fontId="27" fillId="0" borderId="25" xfId="0" applyFont="1" applyBorder="1" applyAlignment="1">
      <alignment/>
    </xf>
    <xf numFmtId="0" fontId="0" fillId="0" borderId="42" xfId="0" applyBorder="1" applyAlignment="1">
      <alignment vertical="center"/>
    </xf>
    <xf numFmtId="0" fontId="30" fillId="0" borderId="42" xfId="0" applyFont="1" applyBorder="1" applyAlignment="1">
      <alignment vertical="center"/>
    </xf>
    <xf numFmtId="0" fontId="43" fillId="0" borderId="42" xfId="0" applyFont="1" applyBorder="1" applyAlignment="1">
      <alignment/>
    </xf>
    <xf numFmtId="0" fontId="54" fillId="0" borderId="25" xfId="0" applyFont="1" applyBorder="1" applyAlignment="1">
      <alignment horizontal="center"/>
    </xf>
    <xf numFmtId="0" fontId="44" fillId="0" borderId="42" xfId="0" applyFont="1" applyBorder="1" applyAlignment="1">
      <alignment/>
    </xf>
    <xf numFmtId="0" fontId="21" fillId="0" borderId="42" xfId="0" applyFont="1" applyBorder="1" applyAlignment="1">
      <alignment/>
    </xf>
    <xf numFmtId="0" fontId="15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85" zoomScaleSheetLayoutView="85" workbookViewId="0" topLeftCell="A136">
      <selection activeCell="F29" sqref="F29"/>
    </sheetView>
  </sheetViews>
  <sheetFormatPr defaultColWidth="9.140625" defaultRowHeight="12.75"/>
  <cols>
    <col min="1" max="1" width="4.00390625" style="454" customWidth="1"/>
    <col min="2" max="2" width="26.57421875" style="454" customWidth="1"/>
    <col min="3" max="3" width="12.28125" style="454" customWidth="1"/>
    <col min="4" max="4" width="9.28125" style="454" customWidth="1"/>
    <col min="5" max="5" width="17.140625" style="454" customWidth="1"/>
    <col min="6" max="6" width="10.8515625" style="454" customWidth="1"/>
    <col min="7" max="7" width="13.8515625" style="454" customWidth="1"/>
    <col min="8" max="8" width="14.00390625" style="454" customWidth="1"/>
    <col min="9" max="9" width="10.57421875" style="454" customWidth="1"/>
    <col min="10" max="10" width="13.00390625" style="454" customWidth="1"/>
    <col min="11" max="11" width="13.421875" style="454" customWidth="1"/>
    <col min="12" max="12" width="13.57421875" style="454" customWidth="1"/>
    <col min="13" max="13" width="14.00390625" style="454" customWidth="1"/>
    <col min="14" max="14" width="10.421875" style="454" customWidth="1"/>
    <col min="15" max="15" width="12.8515625" style="454" customWidth="1"/>
    <col min="16" max="16" width="11.00390625" style="454" customWidth="1"/>
    <col min="17" max="17" width="20.57421875" style="454" customWidth="1"/>
    <col min="18" max="18" width="4.7109375" style="454" customWidth="1"/>
    <col min="19" max="16384" width="9.140625" style="454" customWidth="1"/>
  </cols>
  <sheetData>
    <row r="1" spans="1:17" ht="22.5" customHeight="1">
      <c r="A1" s="1" t="s">
        <v>237</v>
      </c>
      <c r="Q1" s="553" t="s">
        <v>454</v>
      </c>
    </row>
    <row r="2" spans="1:11" ht="15">
      <c r="A2" s="16" t="s">
        <v>238</v>
      </c>
      <c r="K2" s="82"/>
    </row>
    <row r="3" spans="1:8" ht="21" customHeight="1">
      <c r="A3" s="187" t="s">
        <v>0</v>
      </c>
      <c r="H3" s="554"/>
    </row>
    <row r="4" spans="1:16" ht="22.5" customHeight="1" thickBot="1">
      <c r="A4" s="187" t="s">
        <v>239</v>
      </c>
      <c r="G4" s="497"/>
      <c r="H4" s="497"/>
      <c r="I4" s="82" t="s">
        <v>397</v>
      </c>
      <c r="J4" s="497"/>
      <c r="K4" s="497"/>
      <c r="L4" s="497"/>
      <c r="M4" s="497"/>
      <c r="N4" s="82" t="s">
        <v>398</v>
      </c>
      <c r="O4" s="497"/>
      <c r="P4" s="497"/>
    </row>
    <row r="5" spans="1:17" s="557" customFormat="1" ht="56.25" customHeight="1" thickBot="1" thickTop="1">
      <c r="A5" s="555" t="s">
        <v>8</v>
      </c>
      <c r="B5" s="527" t="s">
        <v>9</v>
      </c>
      <c r="C5" s="528" t="s">
        <v>1</v>
      </c>
      <c r="D5" s="528" t="s">
        <v>2</v>
      </c>
      <c r="E5" s="528" t="s">
        <v>3</v>
      </c>
      <c r="F5" s="528" t="s">
        <v>10</v>
      </c>
      <c r="G5" s="526" t="s">
        <v>452</v>
      </c>
      <c r="H5" s="528" t="s">
        <v>453</v>
      </c>
      <c r="I5" s="528" t="s">
        <v>4</v>
      </c>
      <c r="J5" s="528" t="s">
        <v>5</v>
      </c>
      <c r="K5" s="556" t="s">
        <v>6</v>
      </c>
      <c r="L5" s="526" t="str">
        <f>G5</f>
        <v>FINAL READING 01/01/2018</v>
      </c>
      <c r="M5" s="528" t="str">
        <f>H5</f>
        <v>INTIAL READING 01/12/2017</v>
      </c>
      <c r="N5" s="528" t="s">
        <v>4</v>
      </c>
      <c r="O5" s="528" t="s">
        <v>5</v>
      </c>
      <c r="P5" s="556" t="s">
        <v>6</v>
      </c>
      <c r="Q5" s="556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66"/>
    </row>
    <row r="7" spans="1:17" ht="15.75" customHeight="1" thickTop="1">
      <c r="A7" s="268"/>
      <c r="B7" s="338" t="s">
        <v>14</v>
      </c>
      <c r="C7" s="327"/>
      <c r="D7" s="341"/>
      <c r="E7" s="341"/>
      <c r="F7" s="327"/>
      <c r="G7" s="333"/>
      <c r="H7" s="498"/>
      <c r="I7" s="498"/>
      <c r="J7" s="498"/>
      <c r="K7" s="130"/>
      <c r="L7" s="333"/>
      <c r="M7" s="498"/>
      <c r="N7" s="498"/>
      <c r="O7" s="498"/>
      <c r="P7" s="558"/>
      <c r="Q7" s="458"/>
    </row>
    <row r="8" spans="1:17" ht="16.5" customHeight="1">
      <c r="A8" s="268">
        <v>1</v>
      </c>
      <c r="B8" s="337" t="s">
        <v>15</v>
      </c>
      <c r="C8" s="327">
        <v>5128429</v>
      </c>
      <c r="D8" s="340" t="s">
        <v>12</v>
      </c>
      <c r="E8" s="319" t="s">
        <v>346</v>
      </c>
      <c r="F8" s="327">
        <v>-1000</v>
      </c>
      <c r="G8" s="333">
        <v>983221</v>
      </c>
      <c r="H8" s="334">
        <v>983662</v>
      </c>
      <c r="I8" s="334">
        <f>G8-H8</f>
        <v>-441</v>
      </c>
      <c r="J8" s="334">
        <f>$F8*I8</f>
        <v>441000</v>
      </c>
      <c r="K8" s="335">
        <f>J8/1000000</f>
        <v>0.441</v>
      </c>
      <c r="L8" s="333">
        <v>999213</v>
      </c>
      <c r="M8" s="334">
        <v>999213</v>
      </c>
      <c r="N8" s="334">
        <f>L8-M8</f>
        <v>0</v>
      </c>
      <c r="O8" s="334">
        <f>$F8*N8</f>
        <v>0</v>
      </c>
      <c r="P8" s="335">
        <f>O8/1000000</f>
        <v>0</v>
      </c>
      <c r="Q8" s="722"/>
    </row>
    <row r="9" spans="1:17" ht="16.5">
      <c r="A9" s="268">
        <v>2</v>
      </c>
      <c r="B9" s="337" t="s">
        <v>380</v>
      </c>
      <c r="C9" s="327">
        <v>4864976</v>
      </c>
      <c r="D9" s="340" t="s">
        <v>12</v>
      </c>
      <c r="E9" s="319" t="s">
        <v>346</v>
      </c>
      <c r="F9" s="327">
        <v>-1000</v>
      </c>
      <c r="G9" s="333">
        <v>26538</v>
      </c>
      <c r="H9" s="334">
        <v>21857</v>
      </c>
      <c r="I9" s="334">
        <f>G9-H9</f>
        <v>4681</v>
      </c>
      <c r="J9" s="334">
        <f>$F9*I9</f>
        <v>-4681000</v>
      </c>
      <c r="K9" s="335">
        <f>J9/1000000</f>
        <v>-4.681</v>
      </c>
      <c r="L9" s="333">
        <v>999499</v>
      </c>
      <c r="M9" s="334">
        <v>999499</v>
      </c>
      <c r="N9" s="334">
        <f>L9-M9</f>
        <v>0</v>
      </c>
      <c r="O9" s="334">
        <f>$F9*N9</f>
        <v>0</v>
      </c>
      <c r="P9" s="335">
        <f>O9/1000000</f>
        <v>0</v>
      </c>
      <c r="Q9" s="465"/>
    </row>
    <row r="10" spans="1:17" ht="15.75" customHeight="1">
      <c r="A10" s="268">
        <v>3</v>
      </c>
      <c r="B10" s="337" t="s">
        <v>17</v>
      </c>
      <c r="C10" s="327">
        <v>4864905</v>
      </c>
      <c r="D10" s="340" t="s">
        <v>12</v>
      </c>
      <c r="E10" s="319" t="s">
        <v>346</v>
      </c>
      <c r="F10" s="327">
        <v>-1000</v>
      </c>
      <c r="G10" s="333">
        <v>947878</v>
      </c>
      <c r="H10" s="334">
        <v>948686</v>
      </c>
      <c r="I10" s="334">
        <f>G10-H10</f>
        <v>-808</v>
      </c>
      <c r="J10" s="334">
        <f>$F10*I10</f>
        <v>808000</v>
      </c>
      <c r="K10" s="335">
        <f>J10/1000000</f>
        <v>0.808</v>
      </c>
      <c r="L10" s="333">
        <v>995658</v>
      </c>
      <c r="M10" s="334">
        <v>995658</v>
      </c>
      <c r="N10" s="334">
        <f>L10-M10</f>
        <v>0</v>
      </c>
      <c r="O10" s="334">
        <f>$F10*N10</f>
        <v>0</v>
      </c>
      <c r="P10" s="335">
        <f>O10/1000000</f>
        <v>0</v>
      </c>
      <c r="Q10" s="458"/>
    </row>
    <row r="11" spans="1:17" ht="15.75" customHeight="1">
      <c r="A11" s="268"/>
      <c r="B11" s="338" t="s">
        <v>18</v>
      </c>
      <c r="C11" s="327"/>
      <c r="D11" s="341"/>
      <c r="E11" s="341"/>
      <c r="F11" s="327"/>
      <c r="G11" s="333"/>
      <c r="H11" s="334"/>
      <c r="I11" s="334"/>
      <c r="J11" s="334"/>
      <c r="K11" s="335"/>
      <c r="L11" s="333"/>
      <c r="M11" s="334"/>
      <c r="N11" s="334"/>
      <c r="O11" s="334"/>
      <c r="P11" s="335"/>
      <c r="Q11" s="458"/>
    </row>
    <row r="12" spans="1:17" s="753" customFormat="1" ht="15.75" customHeight="1">
      <c r="A12" s="744">
        <v>4</v>
      </c>
      <c r="B12" s="745" t="s">
        <v>15</v>
      </c>
      <c r="C12" s="746">
        <v>4864916</v>
      </c>
      <c r="D12" s="747" t="s">
        <v>12</v>
      </c>
      <c r="E12" s="748" t="s">
        <v>346</v>
      </c>
      <c r="F12" s="746">
        <v>-1000</v>
      </c>
      <c r="G12" s="749">
        <v>999532</v>
      </c>
      <c r="H12" s="750">
        <v>999734</v>
      </c>
      <c r="I12" s="750">
        <f>G12-H12</f>
        <v>-202</v>
      </c>
      <c r="J12" s="750">
        <f>$F12*I12</f>
        <v>202000</v>
      </c>
      <c r="K12" s="751">
        <f>J12/1000000</f>
        <v>0.202</v>
      </c>
      <c r="L12" s="749">
        <v>997440</v>
      </c>
      <c r="M12" s="750">
        <v>997446</v>
      </c>
      <c r="N12" s="750">
        <f>L12-M12</f>
        <v>-6</v>
      </c>
      <c r="O12" s="750">
        <f>$F12*N12</f>
        <v>6000</v>
      </c>
      <c r="P12" s="751">
        <f>O12/1000000</f>
        <v>0.006</v>
      </c>
      <c r="Q12" s="752"/>
    </row>
    <row r="13" spans="1:17" ht="15.75" customHeight="1">
      <c r="A13" s="268">
        <v>5</v>
      </c>
      <c r="B13" s="337" t="s">
        <v>16</v>
      </c>
      <c r="C13" s="327">
        <v>5295137</v>
      </c>
      <c r="D13" s="340" t="s">
        <v>12</v>
      </c>
      <c r="E13" s="319" t="s">
        <v>346</v>
      </c>
      <c r="F13" s="327">
        <v>-1000</v>
      </c>
      <c r="G13" s="333">
        <v>987390</v>
      </c>
      <c r="H13" s="334">
        <v>987414</v>
      </c>
      <c r="I13" s="334">
        <f>G13-H13</f>
        <v>-24</v>
      </c>
      <c r="J13" s="334">
        <f>$F13*I13</f>
        <v>24000</v>
      </c>
      <c r="K13" s="335">
        <f>J13/1000000</f>
        <v>0.024</v>
      </c>
      <c r="L13" s="333">
        <v>999574</v>
      </c>
      <c r="M13" s="334">
        <v>999574</v>
      </c>
      <c r="N13" s="334">
        <f>L13-M13</f>
        <v>0</v>
      </c>
      <c r="O13" s="334">
        <f>$F13*N13</f>
        <v>0</v>
      </c>
      <c r="P13" s="335">
        <f>O13/1000000</f>
        <v>0</v>
      </c>
      <c r="Q13" s="458"/>
    </row>
    <row r="14" spans="1:17" ht="16.5" customHeight="1">
      <c r="A14" s="268"/>
      <c r="B14" s="338" t="s">
        <v>21</v>
      </c>
      <c r="C14" s="327"/>
      <c r="D14" s="341"/>
      <c r="E14" s="319"/>
      <c r="F14" s="327"/>
      <c r="G14" s="333"/>
      <c r="H14" s="334"/>
      <c r="I14" s="334"/>
      <c r="J14" s="334"/>
      <c r="K14" s="335"/>
      <c r="L14" s="333"/>
      <c r="M14" s="334"/>
      <c r="N14" s="334"/>
      <c r="O14" s="334"/>
      <c r="P14" s="335"/>
      <c r="Q14" s="458"/>
    </row>
    <row r="15" spans="1:17" ht="14.25" customHeight="1">
      <c r="A15" s="268">
        <v>6</v>
      </c>
      <c r="B15" s="337" t="s">
        <v>15</v>
      </c>
      <c r="C15" s="327">
        <v>4864982</v>
      </c>
      <c r="D15" s="340" t="s">
        <v>12</v>
      </c>
      <c r="E15" s="319" t="s">
        <v>346</v>
      </c>
      <c r="F15" s="327">
        <v>-1000</v>
      </c>
      <c r="G15" s="333">
        <v>25093</v>
      </c>
      <c r="H15" s="334">
        <v>24613</v>
      </c>
      <c r="I15" s="334">
        <f>G15-H15</f>
        <v>480</v>
      </c>
      <c r="J15" s="334">
        <f>$F15*I15</f>
        <v>-480000</v>
      </c>
      <c r="K15" s="335">
        <f>J15/1000000</f>
        <v>-0.48</v>
      </c>
      <c r="L15" s="333">
        <v>16855</v>
      </c>
      <c r="M15" s="334">
        <v>16858</v>
      </c>
      <c r="N15" s="334">
        <f>L15-M15</f>
        <v>-3</v>
      </c>
      <c r="O15" s="334">
        <f>$F15*N15</f>
        <v>3000</v>
      </c>
      <c r="P15" s="335">
        <f>O15/1000000</f>
        <v>0.003</v>
      </c>
      <c r="Q15" s="458"/>
    </row>
    <row r="16" spans="1:17" ht="13.5" customHeight="1">
      <c r="A16" s="268">
        <v>7</v>
      </c>
      <c r="B16" s="337" t="s">
        <v>16</v>
      </c>
      <c r="C16" s="327">
        <v>4865022</v>
      </c>
      <c r="D16" s="340" t="s">
        <v>12</v>
      </c>
      <c r="E16" s="319" t="s">
        <v>346</v>
      </c>
      <c r="F16" s="327">
        <v>-1000</v>
      </c>
      <c r="G16" s="333">
        <v>901</v>
      </c>
      <c r="H16" s="334">
        <v>481</v>
      </c>
      <c r="I16" s="334">
        <f>G16-H16</f>
        <v>420</v>
      </c>
      <c r="J16" s="334">
        <f>$F16*I16</f>
        <v>-420000</v>
      </c>
      <c r="K16" s="335">
        <f>J16/1000000</f>
        <v>-0.42</v>
      </c>
      <c r="L16" s="333">
        <v>998913</v>
      </c>
      <c r="M16" s="334">
        <v>998916</v>
      </c>
      <c r="N16" s="334">
        <f>L16-M16</f>
        <v>-3</v>
      </c>
      <c r="O16" s="334">
        <f>$F16*N16</f>
        <v>3000</v>
      </c>
      <c r="P16" s="335">
        <f>O16/1000000</f>
        <v>0.003</v>
      </c>
      <c r="Q16" s="470"/>
    </row>
    <row r="17" spans="1:17" ht="14.25" customHeight="1">
      <c r="A17" s="268">
        <v>8</v>
      </c>
      <c r="B17" s="337" t="s">
        <v>22</v>
      </c>
      <c r="C17" s="327">
        <v>4864991</v>
      </c>
      <c r="D17" s="340" t="s">
        <v>12</v>
      </c>
      <c r="E17" s="319" t="s">
        <v>346</v>
      </c>
      <c r="F17" s="327">
        <v>-1000</v>
      </c>
      <c r="G17" s="333">
        <v>998815</v>
      </c>
      <c r="H17" s="334">
        <v>999041</v>
      </c>
      <c r="I17" s="334">
        <f>G17-H17</f>
        <v>-226</v>
      </c>
      <c r="J17" s="334">
        <f>$F17*I17</f>
        <v>226000</v>
      </c>
      <c r="K17" s="335">
        <f>J17/1000000</f>
        <v>0.226</v>
      </c>
      <c r="L17" s="333">
        <v>998120</v>
      </c>
      <c r="M17" s="334">
        <v>998146</v>
      </c>
      <c r="N17" s="334">
        <f>L17-M17</f>
        <v>-26</v>
      </c>
      <c r="O17" s="334">
        <f>$F17*N17</f>
        <v>26000</v>
      </c>
      <c r="P17" s="335">
        <f>O17/1000000</f>
        <v>0.026</v>
      </c>
      <c r="Q17" s="469"/>
    </row>
    <row r="18" spans="1:17" s="753" customFormat="1" ht="13.5" customHeight="1">
      <c r="A18" s="744">
        <v>9</v>
      </c>
      <c r="B18" s="745" t="s">
        <v>23</v>
      </c>
      <c r="C18" s="746">
        <v>5295166</v>
      </c>
      <c r="D18" s="747" t="s">
        <v>12</v>
      </c>
      <c r="E18" s="748" t="s">
        <v>346</v>
      </c>
      <c r="F18" s="746">
        <v>-500</v>
      </c>
      <c r="G18" s="749">
        <v>976095</v>
      </c>
      <c r="H18" s="750">
        <v>988305</v>
      </c>
      <c r="I18" s="750">
        <f>G18-H18</f>
        <v>-12210</v>
      </c>
      <c r="J18" s="750">
        <f>$F18*I18</f>
        <v>6105000</v>
      </c>
      <c r="K18" s="751">
        <f>J18/1000000</f>
        <v>6.105</v>
      </c>
      <c r="L18" s="749">
        <v>817927</v>
      </c>
      <c r="M18" s="750">
        <v>817980</v>
      </c>
      <c r="N18" s="750">
        <f>L18-M18</f>
        <v>-53</v>
      </c>
      <c r="O18" s="750">
        <f>$F18*N18</f>
        <v>26500</v>
      </c>
      <c r="P18" s="751">
        <f>O18/1000000</f>
        <v>0.0265</v>
      </c>
      <c r="Q18" s="752"/>
    </row>
    <row r="19" spans="1:17" ht="15.75" customHeight="1">
      <c r="A19" s="268"/>
      <c r="B19" s="338" t="s">
        <v>24</v>
      </c>
      <c r="C19" s="327"/>
      <c r="D19" s="341"/>
      <c r="E19" s="319"/>
      <c r="F19" s="327"/>
      <c r="G19" s="333"/>
      <c r="H19" s="334"/>
      <c r="I19" s="334"/>
      <c r="J19" s="334"/>
      <c r="K19" s="335"/>
      <c r="L19" s="333"/>
      <c r="M19" s="334"/>
      <c r="N19" s="334"/>
      <c r="O19" s="334"/>
      <c r="P19" s="335"/>
      <c r="Q19" s="458"/>
    </row>
    <row r="20" spans="1:17" ht="15.75" customHeight="1">
      <c r="A20" s="268">
        <v>10</v>
      </c>
      <c r="B20" s="337" t="s">
        <v>15</v>
      </c>
      <c r="C20" s="327">
        <v>4864930</v>
      </c>
      <c r="D20" s="340" t="s">
        <v>12</v>
      </c>
      <c r="E20" s="319" t="s">
        <v>346</v>
      </c>
      <c r="F20" s="327">
        <v>-1000</v>
      </c>
      <c r="G20" s="333">
        <v>999911</v>
      </c>
      <c r="H20" s="334">
        <v>999272</v>
      </c>
      <c r="I20" s="334">
        <f aca="true" t="shared" si="0" ref="I20:I27">G20-H20</f>
        <v>639</v>
      </c>
      <c r="J20" s="334">
        <f aca="true" t="shared" si="1" ref="J20:J27">$F20*I20</f>
        <v>-639000</v>
      </c>
      <c r="K20" s="335">
        <f aca="true" t="shared" si="2" ref="K20:K27">J20/1000000</f>
        <v>-0.639</v>
      </c>
      <c r="L20" s="333">
        <v>999343</v>
      </c>
      <c r="M20" s="334">
        <v>999343</v>
      </c>
      <c r="N20" s="334">
        <f aca="true" t="shared" si="3" ref="N20:N27">L20-M20</f>
        <v>0</v>
      </c>
      <c r="O20" s="334">
        <f aca="true" t="shared" si="4" ref="O20:O27">$F20*N20</f>
        <v>0</v>
      </c>
      <c r="P20" s="335">
        <f aca="true" t="shared" si="5" ref="P20:P27">O20/1000000</f>
        <v>0</v>
      </c>
      <c r="Q20" s="470"/>
    </row>
    <row r="21" spans="1:17" ht="15.75" customHeight="1">
      <c r="A21" s="268">
        <v>11</v>
      </c>
      <c r="B21" s="337" t="s">
        <v>25</v>
      </c>
      <c r="C21" s="327">
        <v>5128412</v>
      </c>
      <c r="D21" s="340" t="s">
        <v>12</v>
      </c>
      <c r="E21" s="319" t="s">
        <v>346</v>
      </c>
      <c r="F21" s="327">
        <v>-1000</v>
      </c>
      <c r="G21" s="333">
        <v>6354</v>
      </c>
      <c r="H21" s="334">
        <v>3630</v>
      </c>
      <c r="I21" s="334">
        <f>G21-H21</f>
        <v>2724</v>
      </c>
      <c r="J21" s="334">
        <f>$F21*I21</f>
        <v>-2724000</v>
      </c>
      <c r="K21" s="335">
        <f>J21/1000000</f>
        <v>-2.724</v>
      </c>
      <c r="L21" s="333">
        <v>999453</v>
      </c>
      <c r="M21" s="334">
        <v>999453</v>
      </c>
      <c r="N21" s="334">
        <f>L21-M21</f>
        <v>0</v>
      </c>
      <c r="O21" s="334">
        <f>$F21*N21</f>
        <v>0</v>
      </c>
      <c r="P21" s="335">
        <f>O21/1000000</f>
        <v>0</v>
      </c>
      <c r="Q21" s="458"/>
    </row>
    <row r="22" spans="1:17" ht="16.5">
      <c r="A22" s="268">
        <v>12</v>
      </c>
      <c r="B22" s="337" t="s">
        <v>22</v>
      </c>
      <c r="C22" s="327">
        <v>4864922</v>
      </c>
      <c r="D22" s="340" t="s">
        <v>12</v>
      </c>
      <c r="E22" s="319" t="s">
        <v>346</v>
      </c>
      <c r="F22" s="327">
        <v>-1000</v>
      </c>
      <c r="G22" s="333">
        <v>1000172</v>
      </c>
      <c r="H22" s="334">
        <v>999166</v>
      </c>
      <c r="I22" s="334">
        <f>G22-H22</f>
        <v>1006</v>
      </c>
      <c r="J22" s="334">
        <f>$F22*I22</f>
        <v>-1006000</v>
      </c>
      <c r="K22" s="335">
        <f>J22/1000000</f>
        <v>-1.006</v>
      </c>
      <c r="L22" s="333">
        <v>998297</v>
      </c>
      <c r="M22" s="334">
        <v>998297</v>
      </c>
      <c r="N22" s="334">
        <f>L22-M22</f>
        <v>0</v>
      </c>
      <c r="O22" s="334">
        <f>$F22*N22</f>
        <v>0</v>
      </c>
      <c r="P22" s="335">
        <f>O22/1000000</f>
        <v>0</v>
      </c>
      <c r="Q22" s="469"/>
    </row>
    <row r="23" spans="1:17" ht="18.75" customHeight="1">
      <c r="A23" s="268">
        <v>13</v>
      </c>
      <c r="B23" s="337" t="s">
        <v>26</v>
      </c>
      <c r="C23" s="327">
        <v>4902494</v>
      </c>
      <c r="D23" s="340" t="s">
        <v>12</v>
      </c>
      <c r="E23" s="319" t="s">
        <v>346</v>
      </c>
      <c r="F23" s="327">
        <v>1000</v>
      </c>
      <c r="G23" s="333">
        <v>888349</v>
      </c>
      <c r="H23" s="334">
        <v>892370</v>
      </c>
      <c r="I23" s="334">
        <f>G23-H23</f>
        <v>-4021</v>
      </c>
      <c r="J23" s="334">
        <f>$F23*I23</f>
        <v>-4021000</v>
      </c>
      <c r="K23" s="335">
        <f>J23/1000000</f>
        <v>-4.021</v>
      </c>
      <c r="L23" s="333">
        <v>999981</v>
      </c>
      <c r="M23" s="334">
        <v>999981</v>
      </c>
      <c r="N23" s="334">
        <f>L23-M23</f>
        <v>0</v>
      </c>
      <c r="O23" s="334">
        <f>$F23*N23</f>
        <v>0</v>
      </c>
      <c r="P23" s="335">
        <f>O23/1000000</f>
        <v>0</v>
      </c>
      <c r="Q23" s="458"/>
    </row>
    <row r="24" spans="1:17" ht="18.75" customHeight="1">
      <c r="A24" s="268"/>
      <c r="B24" s="338" t="s">
        <v>438</v>
      </c>
      <c r="C24" s="327"/>
      <c r="D24" s="340"/>
      <c r="E24" s="319"/>
      <c r="F24" s="327"/>
      <c r="G24" s="333"/>
      <c r="H24" s="334"/>
      <c r="I24" s="334"/>
      <c r="J24" s="334"/>
      <c r="K24" s="335"/>
      <c r="L24" s="333"/>
      <c r="M24" s="334"/>
      <c r="N24" s="334"/>
      <c r="O24" s="334"/>
      <c r="P24" s="335"/>
      <c r="Q24" s="458"/>
    </row>
    <row r="25" spans="1:17" ht="15.75" customHeight="1">
      <c r="A25" s="268">
        <v>14</v>
      </c>
      <c r="B25" s="337" t="s">
        <v>15</v>
      </c>
      <c r="C25" s="327">
        <v>4865034</v>
      </c>
      <c r="D25" s="340" t="s">
        <v>12</v>
      </c>
      <c r="E25" s="319" t="s">
        <v>346</v>
      </c>
      <c r="F25" s="327">
        <v>-1000</v>
      </c>
      <c r="G25" s="333">
        <v>980292</v>
      </c>
      <c r="H25" s="334">
        <v>979905</v>
      </c>
      <c r="I25" s="334">
        <f t="shared" si="0"/>
        <v>387</v>
      </c>
      <c r="J25" s="334">
        <f t="shared" si="1"/>
        <v>-387000</v>
      </c>
      <c r="K25" s="335">
        <f t="shared" si="2"/>
        <v>-0.387</v>
      </c>
      <c r="L25" s="333">
        <v>16732</v>
      </c>
      <c r="M25" s="334">
        <v>16732</v>
      </c>
      <c r="N25" s="334">
        <f t="shared" si="3"/>
        <v>0</v>
      </c>
      <c r="O25" s="334">
        <f t="shared" si="4"/>
        <v>0</v>
      </c>
      <c r="P25" s="335">
        <f t="shared" si="5"/>
        <v>0</v>
      </c>
      <c r="Q25" s="458"/>
    </row>
    <row r="26" spans="1:17" ht="15.75" customHeight="1">
      <c r="A26" s="268">
        <v>15</v>
      </c>
      <c r="B26" s="337" t="s">
        <v>16</v>
      </c>
      <c r="C26" s="327">
        <v>4865035</v>
      </c>
      <c r="D26" s="340" t="s">
        <v>12</v>
      </c>
      <c r="E26" s="319" t="s">
        <v>346</v>
      </c>
      <c r="F26" s="327">
        <v>-1000</v>
      </c>
      <c r="G26" s="333">
        <v>10226</v>
      </c>
      <c r="H26" s="334">
        <v>9014</v>
      </c>
      <c r="I26" s="334">
        <f t="shared" si="0"/>
        <v>1212</v>
      </c>
      <c r="J26" s="334">
        <f t="shared" si="1"/>
        <v>-1212000</v>
      </c>
      <c r="K26" s="335">
        <f t="shared" si="2"/>
        <v>-1.212</v>
      </c>
      <c r="L26" s="333">
        <v>20500</v>
      </c>
      <c r="M26" s="334">
        <v>20500</v>
      </c>
      <c r="N26" s="334">
        <f t="shared" si="3"/>
        <v>0</v>
      </c>
      <c r="O26" s="334">
        <f t="shared" si="4"/>
        <v>0</v>
      </c>
      <c r="P26" s="335">
        <f t="shared" si="5"/>
        <v>0</v>
      </c>
      <c r="Q26" s="458"/>
    </row>
    <row r="27" spans="1:17" ht="15.75" customHeight="1">
      <c r="A27" s="268">
        <v>16</v>
      </c>
      <c r="B27" s="337" t="s">
        <v>17</v>
      </c>
      <c r="C27" s="327">
        <v>4865052</v>
      </c>
      <c r="D27" s="340" t="s">
        <v>12</v>
      </c>
      <c r="E27" s="319" t="s">
        <v>346</v>
      </c>
      <c r="F27" s="327">
        <v>-1000</v>
      </c>
      <c r="G27" s="333">
        <v>21847</v>
      </c>
      <c r="H27" s="334">
        <v>20072</v>
      </c>
      <c r="I27" s="334">
        <f t="shared" si="0"/>
        <v>1775</v>
      </c>
      <c r="J27" s="334">
        <f t="shared" si="1"/>
        <v>-1775000</v>
      </c>
      <c r="K27" s="335">
        <f t="shared" si="2"/>
        <v>-1.775</v>
      </c>
      <c r="L27" s="333">
        <v>274</v>
      </c>
      <c r="M27" s="334">
        <v>274</v>
      </c>
      <c r="N27" s="334">
        <f t="shared" si="3"/>
        <v>0</v>
      </c>
      <c r="O27" s="334">
        <f t="shared" si="4"/>
        <v>0</v>
      </c>
      <c r="P27" s="335">
        <f t="shared" si="5"/>
        <v>0</v>
      </c>
      <c r="Q27" s="458"/>
    </row>
    <row r="28" spans="1:17" ht="15.75" customHeight="1">
      <c r="A28" s="268"/>
      <c r="B28" s="338" t="s">
        <v>27</v>
      </c>
      <c r="C28" s="327"/>
      <c r="D28" s="341"/>
      <c r="E28" s="319"/>
      <c r="F28" s="327"/>
      <c r="G28" s="333"/>
      <c r="H28" s="334"/>
      <c r="I28" s="334"/>
      <c r="J28" s="334"/>
      <c r="K28" s="335"/>
      <c r="L28" s="333"/>
      <c r="M28" s="334"/>
      <c r="N28" s="334"/>
      <c r="O28" s="334"/>
      <c r="P28" s="335"/>
      <c r="Q28" s="458"/>
    </row>
    <row r="29" spans="1:17" ht="15.75" customHeight="1">
      <c r="A29" s="268">
        <v>17</v>
      </c>
      <c r="B29" s="337" t="s">
        <v>433</v>
      </c>
      <c r="C29" s="327">
        <v>4864836</v>
      </c>
      <c r="D29" s="340" t="s">
        <v>12</v>
      </c>
      <c r="E29" s="319" t="s">
        <v>346</v>
      </c>
      <c r="F29" s="327">
        <v>1000</v>
      </c>
      <c r="G29" s="333">
        <v>999967</v>
      </c>
      <c r="H29" s="334">
        <v>1000000</v>
      </c>
      <c r="I29" s="334">
        <f>G29-H29</f>
        <v>-33</v>
      </c>
      <c r="J29" s="334">
        <f>$F29*I29</f>
        <v>-33000</v>
      </c>
      <c r="K29" s="335">
        <f>J29/1000000</f>
        <v>-0.033</v>
      </c>
      <c r="L29" s="333">
        <v>996057</v>
      </c>
      <c r="M29" s="334">
        <v>996002</v>
      </c>
      <c r="N29" s="334">
        <f>L29-M29</f>
        <v>55</v>
      </c>
      <c r="O29" s="334">
        <f>$F29*N29</f>
        <v>55000</v>
      </c>
      <c r="P29" s="335">
        <f>O29/1000000</f>
        <v>0.055</v>
      </c>
      <c r="Q29" s="493"/>
    </row>
    <row r="30" spans="1:17" ht="15.75" customHeight="1">
      <c r="A30" s="268">
        <v>18</v>
      </c>
      <c r="B30" s="337" t="s">
        <v>28</v>
      </c>
      <c r="C30" s="327">
        <v>4864887</v>
      </c>
      <c r="D30" s="340" t="s">
        <v>12</v>
      </c>
      <c r="E30" s="319" t="s">
        <v>346</v>
      </c>
      <c r="F30" s="327">
        <v>1000</v>
      </c>
      <c r="G30" s="333">
        <v>759</v>
      </c>
      <c r="H30" s="334">
        <v>759</v>
      </c>
      <c r="I30" s="334">
        <f aca="true" t="shared" si="6" ref="I30:I36">G30-H30</f>
        <v>0</v>
      </c>
      <c r="J30" s="334">
        <f aca="true" t="shared" si="7" ref="J30:J36">$F30*I30</f>
        <v>0</v>
      </c>
      <c r="K30" s="335">
        <f aca="true" t="shared" si="8" ref="K30:K36">J30/1000000</f>
        <v>0</v>
      </c>
      <c r="L30" s="333">
        <v>25116</v>
      </c>
      <c r="M30" s="334">
        <v>24832</v>
      </c>
      <c r="N30" s="334">
        <f aca="true" t="shared" si="9" ref="N30:N35">L30-M30</f>
        <v>284</v>
      </c>
      <c r="O30" s="334">
        <f aca="true" t="shared" si="10" ref="O30:O35">$F30*N30</f>
        <v>284000</v>
      </c>
      <c r="P30" s="335">
        <f aca="true" t="shared" si="11" ref="P30:P35">O30/1000000</f>
        <v>0.284</v>
      </c>
      <c r="Q30" s="458"/>
    </row>
    <row r="31" spans="1:17" ht="15.75" customHeight="1">
      <c r="A31" s="268">
        <v>19</v>
      </c>
      <c r="B31" s="337" t="s">
        <v>29</v>
      </c>
      <c r="C31" s="327">
        <v>4864880</v>
      </c>
      <c r="D31" s="340" t="s">
        <v>12</v>
      </c>
      <c r="E31" s="319" t="s">
        <v>346</v>
      </c>
      <c r="F31" s="327">
        <v>500</v>
      </c>
      <c r="G31" s="333">
        <v>1056</v>
      </c>
      <c r="H31" s="334">
        <v>1004</v>
      </c>
      <c r="I31" s="334">
        <f>G31-H31</f>
        <v>52</v>
      </c>
      <c r="J31" s="334">
        <f>$F31*I31</f>
        <v>26000</v>
      </c>
      <c r="K31" s="335">
        <f>J31/1000000</f>
        <v>0.026</v>
      </c>
      <c r="L31" s="333">
        <v>4576</v>
      </c>
      <c r="M31" s="334">
        <v>4529</v>
      </c>
      <c r="N31" s="334">
        <f>L31-M31</f>
        <v>47</v>
      </c>
      <c r="O31" s="334">
        <f>$F31*N31</f>
        <v>23500</v>
      </c>
      <c r="P31" s="335">
        <f>O31/1000000</f>
        <v>0.0235</v>
      </c>
      <c r="Q31" s="458"/>
    </row>
    <row r="32" spans="1:17" ht="15.75" customHeight="1">
      <c r="A32" s="268">
        <v>20</v>
      </c>
      <c r="B32" s="337" t="s">
        <v>30</v>
      </c>
      <c r="C32" s="327">
        <v>4864799</v>
      </c>
      <c r="D32" s="340" t="s">
        <v>12</v>
      </c>
      <c r="E32" s="319" t="s">
        <v>346</v>
      </c>
      <c r="F32" s="327">
        <v>100</v>
      </c>
      <c r="G32" s="333">
        <v>135333</v>
      </c>
      <c r="H32" s="334">
        <v>133633</v>
      </c>
      <c r="I32" s="334">
        <f t="shared" si="6"/>
        <v>1700</v>
      </c>
      <c r="J32" s="334">
        <f t="shared" si="7"/>
        <v>170000</v>
      </c>
      <c r="K32" s="335">
        <f t="shared" si="8"/>
        <v>0.17</v>
      </c>
      <c r="L32" s="333">
        <v>290547</v>
      </c>
      <c r="M32" s="334">
        <v>290397</v>
      </c>
      <c r="N32" s="334">
        <f t="shared" si="9"/>
        <v>150</v>
      </c>
      <c r="O32" s="334">
        <f t="shared" si="10"/>
        <v>15000</v>
      </c>
      <c r="P32" s="335">
        <f t="shared" si="11"/>
        <v>0.015</v>
      </c>
      <c r="Q32" s="458"/>
    </row>
    <row r="33" spans="1:17" ht="15.75" customHeight="1">
      <c r="A33" s="268">
        <v>21</v>
      </c>
      <c r="B33" s="337" t="s">
        <v>31</v>
      </c>
      <c r="C33" s="327">
        <v>4864888</v>
      </c>
      <c r="D33" s="340" t="s">
        <v>12</v>
      </c>
      <c r="E33" s="319" t="s">
        <v>346</v>
      </c>
      <c r="F33" s="327">
        <v>1000</v>
      </c>
      <c r="G33" s="333">
        <v>996028</v>
      </c>
      <c r="H33" s="334">
        <v>996134</v>
      </c>
      <c r="I33" s="334">
        <f t="shared" si="6"/>
        <v>-106</v>
      </c>
      <c r="J33" s="334">
        <f t="shared" si="7"/>
        <v>-106000</v>
      </c>
      <c r="K33" s="335">
        <f t="shared" si="8"/>
        <v>-0.106</v>
      </c>
      <c r="L33" s="333">
        <v>986230</v>
      </c>
      <c r="M33" s="334">
        <v>986226</v>
      </c>
      <c r="N33" s="334">
        <f t="shared" si="9"/>
        <v>4</v>
      </c>
      <c r="O33" s="334">
        <f t="shared" si="10"/>
        <v>4000</v>
      </c>
      <c r="P33" s="335">
        <f t="shared" si="11"/>
        <v>0.004</v>
      </c>
      <c r="Q33" s="458"/>
    </row>
    <row r="34" spans="1:17" s="753" customFormat="1" ht="15.75" customHeight="1">
      <c r="A34" s="744">
        <v>22</v>
      </c>
      <c r="B34" s="745" t="s">
        <v>374</v>
      </c>
      <c r="C34" s="746">
        <v>4864873</v>
      </c>
      <c r="D34" s="747" t="s">
        <v>12</v>
      </c>
      <c r="E34" s="748" t="s">
        <v>346</v>
      </c>
      <c r="F34" s="746">
        <v>1000</v>
      </c>
      <c r="G34" s="749">
        <v>154</v>
      </c>
      <c r="H34" s="750">
        <v>187</v>
      </c>
      <c r="I34" s="750">
        <f>G34-H34</f>
        <v>-33</v>
      </c>
      <c r="J34" s="750">
        <f>$F34*I34</f>
        <v>-33000</v>
      </c>
      <c r="K34" s="751">
        <f>J34/1000000</f>
        <v>-0.033</v>
      </c>
      <c r="L34" s="749">
        <v>997936</v>
      </c>
      <c r="M34" s="750">
        <v>997902</v>
      </c>
      <c r="N34" s="750">
        <f>L34-M34</f>
        <v>34</v>
      </c>
      <c r="O34" s="750">
        <f>$F34*N34</f>
        <v>34000</v>
      </c>
      <c r="P34" s="751">
        <f>O34/1000000</f>
        <v>0.034</v>
      </c>
      <c r="Q34" s="754"/>
    </row>
    <row r="35" spans="1:16" ht="15.75" customHeight="1">
      <c r="A35" s="268">
        <v>23</v>
      </c>
      <c r="B35" s="337" t="s">
        <v>414</v>
      </c>
      <c r="C35" s="327">
        <v>5295124</v>
      </c>
      <c r="D35" s="340" t="s">
        <v>12</v>
      </c>
      <c r="E35" s="319" t="s">
        <v>346</v>
      </c>
      <c r="F35" s="327">
        <v>100</v>
      </c>
      <c r="G35" s="333">
        <v>51299</v>
      </c>
      <c r="H35" s="334">
        <v>51452</v>
      </c>
      <c r="I35" s="334">
        <f t="shared" si="6"/>
        <v>-153</v>
      </c>
      <c r="J35" s="334">
        <f t="shared" si="7"/>
        <v>-15300</v>
      </c>
      <c r="K35" s="335">
        <f t="shared" si="8"/>
        <v>-0.0153</v>
      </c>
      <c r="L35" s="333">
        <v>33182</v>
      </c>
      <c r="M35" s="334">
        <v>33182</v>
      </c>
      <c r="N35" s="334">
        <f t="shared" si="9"/>
        <v>0</v>
      </c>
      <c r="O35" s="334">
        <f t="shared" si="10"/>
        <v>0</v>
      </c>
      <c r="P35" s="335">
        <f t="shared" si="11"/>
        <v>0</v>
      </c>
    </row>
    <row r="36" spans="1:16" ht="15.75" customHeight="1">
      <c r="A36" s="268"/>
      <c r="B36" s="337"/>
      <c r="C36" s="327"/>
      <c r="D36" s="340"/>
      <c r="E36" s="319"/>
      <c r="F36" s="327">
        <v>100</v>
      </c>
      <c r="G36" s="333">
        <v>112573</v>
      </c>
      <c r="H36" s="334">
        <v>112213</v>
      </c>
      <c r="I36" s="334">
        <f t="shared" si="6"/>
        <v>360</v>
      </c>
      <c r="J36" s="334">
        <f t="shared" si="7"/>
        <v>36000</v>
      </c>
      <c r="K36" s="335">
        <f t="shared" si="8"/>
        <v>0.036</v>
      </c>
      <c r="L36" s="333"/>
      <c r="M36" s="334"/>
      <c r="N36" s="334"/>
      <c r="O36" s="334"/>
      <c r="P36" s="335"/>
    </row>
    <row r="37" spans="1:17" ht="15.75" customHeight="1">
      <c r="A37" s="268"/>
      <c r="B37" s="339" t="s">
        <v>32</v>
      </c>
      <c r="C37" s="327"/>
      <c r="D37" s="340"/>
      <c r="E37" s="319"/>
      <c r="F37" s="327"/>
      <c r="G37" s="333"/>
      <c r="H37" s="334"/>
      <c r="I37" s="334"/>
      <c r="J37" s="334"/>
      <c r="K37" s="335"/>
      <c r="L37" s="333"/>
      <c r="M37" s="334"/>
      <c r="N37" s="334"/>
      <c r="O37" s="334"/>
      <c r="P37" s="335"/>
      <c r="Q37" s="458"/>
    </row>
    <row r="38" spans="1:17" ht="15.75" customHeight="1">
      <c r="A38" s="268">
        <v>24</v>
      </c>
      <c r="B38" s="337" t="s">
        <v>371</v>
      </c>
      <c r="C38" s="327">
        <v>4865057</v>
      </c>
      <c r="D38" s="340" t="s">
        <v>12</v>
      </c>
      <c r="E38" s="319" t="s">
        <v>346</v>
      </c>
      <c r="F38" s="327">
        <v>1000</v>
      </c>
      <c r="G38" s="333">
        <v>619851</v>
      </c>
      <c r="H38" s="334">
        <v>622176</v>
      </c>
      <c r="I38" s="334">
        <f>G38-H38</f>
        <v>-2325</v>
      </c>
      <c r="J38" s="334">
        <f>$F38*I38</f>
        <v>-2325000</v>
      </c>
      <c r="K38" s="335">
        <f>J38/1000000</f>
        <v>-2.325</v>
      </c>
      <c r="L38" s="333">
        <v>795906</v>
      </c>
      <c r="M38" s="334">
        <v>795906</v>
      </c>
      <c r="N38" s="334">
        <f>L38-M38</f>
        <v>0</v>
      </c>
      <c r="O38" s="334">
        <f>$F38*N38</f>
        <v>0</v>
      </c>
      <c r="P38" s="335">
        <f>O38/1000000</f>
        <v>0</v>
      </c>
      <c r="Q38" s="469"/>
    </row>
    <row r="39" spans="1:17" ht="15.75" customHeight="1">
      <c r="A39" s="268">
        <v>25</v>
      </c>
      <c r="B39" s="337" t="s">
        <v>372</v>
      </c>
      <c r="C39" s="327">
        <v>4865058</v>
      </c>
      <c r="D39" s="340" t="s">
        <v>12</v>
      </c>
      <c r="E39" s="319" t="s">
        <v>346</v>
      </c>
      <c r="F39" s="327">
        <v>1000</v>
      </c>
      <c r="G39" s="333">
        <v>601976</v>
      </c>
      <c r="H39" s="334">
        <v>605582</v>
      </c>
      <c r="I39" s="334">
        <f>G39-H39</f>
        <v>-3606</v>
      </c>
      <c r="J39" s="334">
        <f>$F39*I39</f>
        <v>-3606000</v>
      </c>
      <c r="K39" s="335">
        <f>J39/1000000</f>
        <v>-3.606</v>
      </c>
      <c r="L39" s="333">
        <v>829222</v>
      </c>
      <c r="M39" s="334">
        <v>829222</v>
      </c>
      <c r="N39" s="334">
        <f>L39-M39</f>
        <v>0</v>
      </c>
      <c r="O39" s="334">
        <f>$F39*N39</f>
        <v>0</v>
      </c>
      <c r="P39" s="335">
        <f>O39/1000000</f>
        <v>0</v>
      </c>
      <c r="Q39" s="469"/>
    </row>
    <row r="40" spans="1:17" ht="15.75" customHeight="1">
      <c r="A40" s="268">
        <v>26</v>
      </c>
      <c r="B40" s="337" t="s">
        <v>33</v>
      </c>
      <c r="C40" s="327">
        <v>4902506</v>
      </c>
      <c r="D40" s="340" t="s">
        <v>12</v>
      </c>
      <c r="E40" s="319" t="s">
        <v>346</v>
      </c>
      <c r="F40" s="327">
        <v>400</v>
      </c>
      <c r="G40" s="333">
        <v>1133</v>
      </c>
      <c r="H40" s="269">
        <v>940</v>
      </c>
      <c r="I40" s="269">
        <f>G40-H40</f>
        <v>193</v>
      </c>
      <c r="J40" s="269">
        <f>$F40*I40</f>
        <v>77200</v>
      </c>
      <c r="K40" s="828">
        <f>J40/1000000</f>
        <v>0.0772</v>
      </c>
      <c r="L40" s="333">
        <v>998532</v>
      </c>
      <c r="M40" s="269">
        <v>998532</v>
      </c>
      <c r="N40" s="269">
        <f>L40-M40</f>
        <v>0</v>
      </c>
      <c r="O40" s="269">
        <f>$F40*N40</f>
        <v>0</v>
      </c>
      <c r="P40" s="828">
        <f>O40/1000000</f>
        <v>0</v>
      </c>
      <c r="Q40" s="493"/>
    </row>
    <row r="41" spans="1:17" ht="15.75" customHeight="1">
      <c r="A41" s="268">
        <v>27</v>
      </c>
      <c r="B41" s="337" t="s">
        <v>34</v>
      </c>
      <c r="C41" s="327">
        <v>5128405</v>
      </c>
      <c r="D41" s="340" t="s">
        <v>12</v>
      </c>
      <c r="E41" s="319" t="s">
        <v>346</v>
      </c>
      <c r="F41" s="327">
        <v>500</v>
      </c>
      <c r="G41" s="333">
        <v>6333</v>
      </c>
      <c r="H41" s="334">
        <v>6090</v>
      </c>
      <c r="I41" s="334">
        <f>G41-H41</f>
        <v>243</v>
      </c>
      <c r="J41" s="334">
        <f>$F41*I41</f>
        <v>121500</v>
      </c>
      <c r="K41" s="335">
        <f>J41/1000000</f>
        <v>0.1215</v>
      </c>
      <c r="L41" s="333">
        <v>1765</v>
      </c>
      <c r="M41" s="334">
        <v>1765</v>
      </c>
      <c r="N41" s="334">
        <f>L41-M41</f>
        <v>0</v>
      </c>
      <c r="O41" s="334">
        <f>$F41*N41</f>
        <v>0</v>
      </c>
      <c r="P41" s="335">
        <f>O41/1000000</f>
        <v>0</v>
      </c>
      <c r="Q41" s="458"/>
    </row>
    <row r="42" spans="1:17" ht="16.5" customHeight="1">
      <c r="A42" s="268"/>
      <c r="B42" s="338" t="s">
        <v>35</v>
      </c>
      <c r="C42" s="327"/>
      <c r="D42" s="341"/>
      <c r="E42" s="319"/>
      <c r="F42" s="327"/>
      <c r="G42" s="333"/>
      <c r="H42" s="334"/>
      <c r="I42" s="334"/>
      <c r="J42" s="334"/>
      <c r="K42" s="335"/>
      <c r="L42" s="333"/>
      <c r="M42" s="334"/>
      <c r="N42" s="334"/>
      <c r="O42" s="334"/>
      <c r="P42" s="335"/>
      <c r="Q42" s="458"/>
    </row>
    <row r="43" spans="1:17" ht="15" customHeight="1">
      <c r="A43" s="268">
        <v>28</v>
      </c>
      <c r="B43" s="337" t="s">
        <v>36</v>
      </c>
      <c r="C43" s="327">
        <v>4865041</v>
      </c>
      <c r="D43" s="340" t="s">
        <v>12</v>
      </c>
      <c r="E43" s="319" t="s">
        <v>346</v>
      </c>
      <c r="F43" s="327">
        <v>-1000</v>
      </c>
      <c r="G43" s="333">
        <v>999705</v>
      </c>
      <c r="H43" s="334">
        <v>999529</v>
      </c>
      <c r="I43" s="334">
        <f>G43-H43</f>
        <v>176</v>
      </c>
      <c r="J43" s="334">
        <f>$F43*I43</f>
        <v>-176000</v>
      </c>
      <c r="K43" s="335">
        <f>J43/1000000</f>
        <v>-0.176</v>
      </c>
      <c r="L43" s="333">
        <v>997545</v>
      </c>
      <c r="M43" s="334">
        <v>997545</v>
      </c>
      <c r="N43" s="334">
        <f>L43-M43</f>
        <v>0</v>
      </c>
      <c r="O43" s="334">
        <f>$F43*N43</f>
        <v>0</v>
      </c>
      <c r="P43" s="335">
        <f>O43/1000000</f>
        <v>0</v>
      </c>
      <c r="Q43" s="458"/>
    </row>
    <row r="44" spans="1:17" ht="13.5" customHeight="1">
      <c r="A44" s="268">
        <v>29</v>
      </c>
      <c r="B44" s="337" t="s">
        <v>16</v>
      </c>
      <c r="C44" s="327">
        <v>5295182</v>
      </c>
      <c r="D44" s="340" t="s">
        <v>12</v>
      </c>
      <c r="E44" s="319" t="s">
        <v>346</v>
      </c>
      <c r="F44" s="327">
        <v>-500</v>
      </c>
      <c r="G44" s="333">
        <v>2660</v>
      </c>
      <c r="H44" s="334">
        <v>1295</v>
      </c>
      <c r="I44" s="334">
        <f>G44-H44</f>
        <v>1365</v>
      </c>
      <c r="J44" s="334">
        <f>$F44*I44</f>
        <v>-682500</v>
      </c>
      <c r="K44" s="335">
        <f>J44/1000000</f>
        <v>-0.6825</v>
      </c>
      <c r="L44" s="333">
        <v>999735</v>
      </c>
      <c r="M44" s="334">
        <v>999735</v>
      </c>
      <c r="N44" s="334">
        <f>L44-M44</f>
        <v>0</v>
      </c>
      <c r="O44" s="334">
        <f>$F44*N44</f>
        <v>0</v>
      </c>
      <c r="P44" s="335">
        <f>O44/1000000</f>
        <v>0</v>
      </c>
      <c r="Q44" s="455"/>
    </row>
    <row r="45" spans="1:17" s="753" customFormat="1" ht="13.5" customHeight="1">
      <c r="A45" s="768">
        <v>30</v>
      </c>
      <c r="B45" s="745" t="s">
        <v>17</v>
      </c>
      <c r="C45" s="746">
        <v>5295168</v>
      </c>
      <c r="D45" s="747" t="s">
        <v>12</v>
      </c>
      <c r="E45" s="748" t="s">
        <v>346</v>
      </c>
      <c r="F45" s="746">
        <v>-1000</v>
      </c>
      <c r="G45" s="744">
        <v>18889</v>
      </c>
      <c r="H45" s="768">
        <v>18889</v>
      </c>
      <c r="I45" s="768">
        <f>G45-H45</f>
        <v>0</v>
      </c>
      <c r="J45" s="768">
        <f>$F45*I45</f>
        <v>0</v>
      </c>
      <c r="K45" s="828">
        <f>J45/1000000</f>
        <v>0</v>
      </c>
      <c r="L45" s="744">
        <v>497</v>
      </c>
      <c r="M45" s="768">
        <v>497</v>
      </c>
      <c r="N45" s="768">
        <f>L45-M45</f>
        <v>0</v>
      </c>
      <c r="O45" s="768">
        <f>$F45*N45</f>
        <v>0</v>
      </c>
      <c r="P45" s="828">
        <f>O45/1000000</f>
        <v>0</v>
      </c>
      <c r="Q45" s="829"/>
    </row>
    <row r="46" spans="2:17" ht="14.25" customHeight="1">
      <c r="B46" s="338" t="s">
        <v>37</v>
      </c>
      <c r="C46" s="327"/>
      <c r="D46" s="341"/>
      <c r="E46" s="319"/>
      <c r="F46" s="327"/>
      <c r="G46" s="333"/>
      <c r="H46" s="334"/>
      <c r="I46" s="334"/>
      <c r="J46" s="334"/>
      <c r="K46" s="335"/>
      <c r="L46" s="333"/>
      <c r="M46" s="334"/>
      <c r="N46" s="334"/>
      <c r="O46" s="334"/>
      <c r="P46" s="335"/>
      <c r="Q46" s="458"/>
    </row>
    <row r="47" spans="1:17" ht="15.75" customHeight="1">
      <c r="A47" s="268">
        <v>31</v>
      </c>
      <c r="B47" s="337" t="s">
        <v>38</v>
      </c>
      <c r="C47" s="327">
        <v>4864989</v>
      </c>
      <c r="D47" s="340" t="s">
        <v>12</v>
      </c>
      <c r="E47" s="319" t="s">
        <v>346</v>
      </c>
      <c r="F47" s="327">
        <v>-1000</v>
      </c>
      <c r="G47" s="333">
        <v>15346</v>
      </c>
      <c r="H47" s="334">
        <v>14106</v>
      </c>
      <c r="I47" s="334">
        <f>G47-H47</f>
        <v>1240</v>
      </c>
      <c r="J47" s="334">
        <f>$F47*I47</f>
        <v>-1240000</v>
      </c>
      <c r="K47" s="335">
        <f>J47/1000000</f>
        <v>-1.24</v>
      </c>
      <c r="L47" s="333">
        <v>999634</v>
      </c>
      <c r="M47" s="334">
        <v>999644</v>
      </c>
      <c r="N47" s="334">
        <f>L47-M47</f>
        <v>-10</v>
      </c>
      <c r="O47" s="334">
        <f>$F47*N47</f>
        <v>10000</v>
      </c>
      <c r="P47" s="335">
        <f>O47/1000000</f>
        <v>0.01</v>
      </c>
      <c r="Q47" s="458"/>
    </row>
    <row r="48" spans="1:17" ht="15.75" customHeight="1">
      <c r="A48" s="268"/>
      <c r="B48" s="338" t="s">
        <v>382</v>
      </c>
      <c r="C48" s="327"/>
      <c r="D48" s="340"/>
      <c r="E48" s="319"/>
      <c r="F48" s="327"/>
      <c r="G48" s="333"/>
      <c r="H48" s="334"/>
      <c r="I48" s="334"/>
      <c r="J48" s="334"/>
      <c r="K48" s="335"/>
      <c r="L48" s="333"/>
      <c r="M48" s="334"/>
      <c r="N48" s="334"/>
      <c r="O48" s="334"/>
      <c r="P48" s="335"/>
      <c r="Q48" s="458"/>
    </row>
    <row r="49" spans="1:17" ht="15.75" customHeight="1">
      <c r="A49" s="268">
        <v>32</v>
      </c>
      <c r="B49" s="337" t="s">
        <v>432</v>
      </c>
      <c r="C49" s="327">
        <v>4864973</v>
      </c>
      <c r="D49" s="340" t="s">
        <v>12</v>
      </c>
      <c r="E49" s="319" t="s">
        <v>346</v>
      </c>
      <c r="F49" s="327">
        <v>-2000</v>
      </c>
      <c r="G49" s="333">
        <v>12581</v>
      </c>
      <c r="H49" s="334">
        <v>10461</v>
      </c>
      <c r="I49" s="334">
        <f>G49-H49</f>
        <v>2120</v>
      </c>
      <c r="J49" s="334">
        <f>$F49*I49</f>
        <v>-4240000</v>
      </c>
      <c r="K49" s="335">
        <f>J49/1000000</f>
        <v>-4.24</v>
      </c>
      <c r="L49" s="333">
        <v>101</v>
      </c>
      <c r="M49" s="334">
        <v>101</v>
      </c>
      <c r="N49" s="334">
        <f>L49-M49</f>
        <v>0</v>
      </c>
      <c r="O49" s="334">
        <f>$F49*N49</f>
        <v>0</v>
      </c>
      <c r="P49" s="335">
        <f>O49/1000000</f>
        <v>0</v>
      </c>
      <c r="Q49" s="458"/>
    </row>
    <row r="50" spans="1:17" ht="18.75" customHeight="1">
      <c r="A50" s="268">
        <v>33</v>
      </c>
      <c r="B50" s="337" t="s">
        <v>389</v>
      </c>
      <c r="C50" s="327">
        <v>4864992</v>
      </c>
      <c r="D50" s="340" t="s">
        <v>12</v>
      </c>
      <c r="E50" s="319" t="s">
        <v>346</v>
      </c>
      <c r="F50" s="327">
        <v>-1000</v>
      </c>
      <c r="G50" s="333">
        <v>30555</v>
      </c>
      <c r="H50" s="334">
        <v>28985</v>
      </c>
      <c r="I50" s="334">
        <f>G50-H50</f>
        <v>1570</v>
      </c>
      <c r="J50" s="334">
        <f>$F50*I50</f>
        <v>-1570000</v>
      </c>
      <c r="K50" s="335">
        <f>J50/1000000</f>
        <v>-1.57</v>
      </c>
      <c r="L50" s="333">
        <v>998932</v>
      </c>
      <c r="M50" s="334">
        <v>998932</v>
      </c>
      <c r="N50" s="334">
        <f>L50-M50</f>
        <v>0</v>
      </c>
      <c r="O50" s="334">
        <f>$F50*N50</f>
        <v>0</v>
      </c>
      <c r="P50" s="335">
        <f>O50/1000000</f>
        <v>0</v>
      </c>
      <c r="Q50" s="728"/>
    </row>
    <row r="51" spans="1:17" ht="15.75" customHeight="1">
      <c r="A51" s="268">
        <v>34</v>
      </c>
      <c r="B51" s="337" t="s">
        <v>383</v>
      </c>
      <c r="C51" s="327">
        <v>4864981</v>
      </c>
      <c r="D51" s="340" t="s">
        <v>12</v>
      </c>
      <c r="E51" s="319" t="s">
        <v>346</v>
      </c>
      <c r="F51" s="327">
        <v>-1000</v>
      </c>
      <c r="G51" s="333">
        <v>60801</v>
      </c>
      <c r="H51" s="334">
        <v>57369</v>
      </c>
      <c r="I51" s="334">
        <f>G51-H51</f>
        <v>3432</v>
      </c>
      <c r="J51" s="334">
        <f>$F51*I51</f>
        <v>-3432000</v>
      </c>
      <c r="K51" s="335">
        <f>J51/1000000</f>
        <v>-3.432</v>
      </c>
      <c r="L51" s="333">
        <v>2425</v>
      </c>
      <c r="M51" s="334">
        <v>2425</v>
      </c>
      <c r="N51" s="334">
        <f>L51-M51</f>
        <v>0</v>
      </c>
      <c r="O51" s="334">
        <f>$F51*N51</f>
        <v>0</v>
      </c>
      <c r="P51" s="335">
        <f>O51/1000000</f>
        <v>0</v>
      </c>
      <c r="Q51" s="728"/>
    </row>
    <row r="52" spans="1:17" ht="12" customHeight="1">
      <c r="A52" s="268"/>
      <c r="B52" s="339" t="s">
        <v>403</v>
      </c>
      <c r="C52" s="327"/>
      <c r="D52" s="340"/>
      <c r="E52" s="319"/>
      <c r="F52" s="327"/>
      <c r="G52" s="333"/>
      <c r="H52" s="334"/>
      <c r="I52" s="334"/>
      <c r="J52" s="334"/>
      <c r="K52" s="335"/>
      <c r="L52" s="333"/>
      <c r="M52" s="334"/>
      <c r="N52" s="334"/>
      <c r="O52" s="334"/>
      <c r="P52" s="335"/>
      <c r="Q52" s="459"/>
    </row>
    <row r="53" spans="1:17" ht="15.75" customHeight="1">
      <c r="A53" s="268">
        <v>35</v>
      </c>
      <c r="B53" s="337" t="s">
        <v>15</v>
      </c>
      <c r="C53" s="327">
        <v>5128463</v>
      </c>
      <c r="D53" s="340" t="s">
        <v>12</v>
      </c>
      <c r="E53" s="319" t="s">
        <v>346</v>
      </c>
      <c r="F53" s="327">
        <v>-1000</v>
      </c>
      <c r="G53" s="333">
        <v>15902</v>
      </c>
      <c r="H53" s="334">
        <v>14018</v>
      </c>
      <c r="I53" s="334">
        <f>G53-H53</f>
        <v>1884</v>
      </c>
      <c r="J53" s="334">
        <f>$F53*I53</f>
        <v>-1884000</v>
      </c>
      <c r="K53" s="335">
        <f>J53/1000000</f>
        <v>-1.884</v>
      </c>
      <c r="L53" s="333">
        <v>999323</v>
      </c>
      <c r="M53" s="334">
        <v>999323</v>
      </c>
      <c r="N53" s="334">
        <f>L53-M53</f>
        <v>0</v>
      </c>
      <c r="O53" s="334">
        <f>$F53*N53</f>
        <v>0</v>
      </c>
      <c r="P53" s="335">
        <f>O53/1000000</f>
        <v>0</v>
      </c>
      <c r="Q53" s="459"/>
    </row>
    <row r="54" spans="1:17" ht="18.75" customHeight="1">
      <c r="A54" s="268">
        <v>36</v>
      </c>
      <c r="B54" s="337" t="s">
        <v>16</v>
      </c>
      <c r="C54" s="327">
        <v>5128468</v>
      </c>
      <c r="D54" s="340" t="s">
        <v>12</v>
      </c>
      <c r="E54" s="319" t="s">
        <v>346</v>
      </c>
      <c r="F54" s="327">
        <v>-1000</v>
      </c>
      <c r="G54" s="333">
        <v>8500</v>
      </c>
      <c r="H54" s="334">
        <v>7041</v>
      </c>
      <c r="I54" s="334">
        <f>G54-H54</f>
        <v>1459</v>
      </c>
      <c r="J54" s="334">
        <f>$F54*I54</f>
        <v>-1459000</v>
      </c>
      <c r="K54" s="335">
        <f>J54/1000000</f>
        <v>-1.459</v>
      </c>
      <c r="L54" s="333">
        <v>784</v>
      </c>
      <c r="M54" s="334">
        <v>784</v>
      </c>
      <c r="N54" s="334">
        <f>L54-M54</f>
        <v>0</v>
      </c>
      <c r="O54" s="334">
        <f>$F54*N54</f>
        <v>0</v>
      </c>
      <c r="P54" s="335">
        <f>O54/1000000</f>
        <v>0</v>
      </c>
      <c r="Q54" s="465"/>
    </row>
    <row r="55" spans="1:17" ht="15" customHeight="1">
      <c r="A55" s="268"/>
      <c r="B55" s="339" t="s">
        <v>407</v>
      </c>
      <c r="C55" s="327"/>
      <c r="D55" s="340"/>
      <c r="E55" s="319"/>
      <c r="F55" s="327"/>
      <c r="G55" s="333"/>
      <c r="H55" s="334"/>
      <c r="I55" s="334"/>
      <c r="J55" s="334"/>
      <c r="K55" s="335"/>
      <c r="L55" s="333"/>
      <c r="M55" s="334"/>
      <c r="N55" s="334"/>
      <c r="O55" s="334"/>
      <c r="P55" s="335"/>
      <c r="Q55" s="465"/>
    </row>
    <row r="56" spans="1:17" ht="15.75" customHeight="1">
      <c r="A56" s="268">
        <v>37</v>
      </c>
      <c r="B56" s="337" t="s">
        <v>15</v>
      </c>
      <c r="C56" s="327">
        <v>4864903</v>
      </c>
      <c r="D56" s="340" t="s">
        <v>12</v>
      </c>
      <c r="E56" s="319" t="s">
        <v>346</v>
      </c>
      <c r="F56" s="327">
        <v>-1000</v>
      </c>
      <c r="G56" s="333">
        <v>993412</v>
      </c>
      <c r="H56" s="334">
        <v>991413</v>
      </c>
      <c r="I56" s="334">
        <f>G56-H56</f>
        <v>1999</v>
      </c>
      <c r="J56" s="334">
        <f>$F56*I56</f>
        <v>-1999000</v>
      </c>
      <c r="K56" s="335">
        <f>J56/1000000</f>
        <v>-1.999</v>
      </c>
      <c r="L56" s="333">
        <v>998728</v>
      </c>
      <c r="M56" s="334">
        <v>998728</v>
      </c>
      <c r="N56" s="334">
        <f>L56-M56</f>
        <v>0</v>
      </c>
      <c r="O56" s="334">
        <f>$F56*N56</f>
        <v>0</v>
      </c>
      <c r="P56" s="335">
        <f>O56/1000000</f>
        <v>0</v>
      </c>
      <c r="Q56" s="455"/>
    </row>
    <row r="57" spans="1:17" ht="15" customHeight="1">
      <c r="A57" s="268">
        <v>38</v>
      </c>
      <c r="B57" s="337" t="s">
        <v>16</v>
      </c>
      <c r="C57" s="327">
        <v>4864946</v>
      </c>
      <c r="D57" s="340" t="s">
        <v>12</v>
      </c>
      <c r="E57" s="319" t="s">
        <v>346</v>
      </c>
      <c r="F57" s="327">
        <v>-1000</v>
      </c>
      <c r="G57" s="333">
        <v>14285</v>
      </c>
      <c r="H57" s="334">
        <v>14321</v>
      </c>
      <c r="I57" s="334">
        <f>G57-H57</f>
        <v>-36</v>
      </c>
      <c r="J57" s="334">
        <f>$F57*I57</f>
        <v>36000</v>
      </c>
      <c r="K57" s="335">
        <f>J57/1000000</f>
        <v>0.036</v>
      </c>
      <c r="L57" s="333">
        <v>1380</v>
      </c>
      <c r="M57" s="334">
        <v>1380</v>
      </c>
      <c r="N57" s="334">
        <f>L57-M57</f>
        <v>0</v>
      </c>
      <c r="O57" s="334">
        <f>$F57*N57</f>
        <v>0</v>
      </c>
      <c r="P57" s="335">
        <f>O57/1000000</f>
        <v>0</v>
      </c>
      <c r="Q57" s="455"/>
    </row>
    <row r="58" spans="1:17" ht="14.25" customHeight="1">
      <c r="A58" s="268"/>
      <c r="B58" s="339" t="s">
        <v>381</v>
      </c>
      <c r="C58" s="327"/>
      <c r="D58" s="340"/>
      <c r="E58" s="319"/>
      <c r="F58" s="327"/>
      <c r="G58" s="333"/>
      <c r="H58" s="334"/>
      <c r="I58" s="334"/>
      <c r="J58" s="334"/>
      <c r="K58" s="335"/>
      <c r="L58" s="333"/>
      <c r="M58" s="334"/>
      <c r="N58" s="334"/>
      <c r="O58" s="334"/>
      <c r="P58" s="335"/>
      <c r="Q58" s="458"/>
    </row>
    <row r="59" spans="1:17" ht="14.25" customHeight="1">
      <c r="A59" s="268"/>
      <c r="B59" s="339" t="s">
        <v>43</v>
      </c>
      <c r="C59" s="327"/>
      <c r="D59" s="340"/>
      <c r="E59" s="319"/>
      <c r="F59" s="327"/>
      <c r="G59" s="333"/>
      <c r="H59" s="334"/>
      <c r="I59" s="334"/>
      <c r="J59" s="334"/>
      <c r="K59" s="335"/>
      <c r="L59" s="333"/>
      <c r="M59" s="334"/>
      <c r="N59" s="334"/>
      <c r="O59" s="334"/>
      <c r="P59" s="335"/>
      <c r="Q59" s="458"/>
    </row>
    <row r="60" spans="1:17" ht="15.75" customHeight="1">
      <c r="A60" s="269">
        <v>39</v>
      </c>
      <c r="B60" s="337" t="s">
        <v>44</v>
      </c>
      <c r="C60" s="327">
        <v>4864843</v>
      </c>
      <c r="D60" s="340" t="s">
        <v>12</v>
      </c>
      <c r="E60" s="319" t="s">
        <v>346</v>
      </c>
      <c r="F60" s="327">
        <v>1000</v>
      </c>
      <c r="G60" s="333">
        <v>1872</v>
      </c>
      <c r="H60" s="334">
        <v>1938</v>
      </c>
      <c r="I60" s="334">
        <f>G60-H60</f>
        <v>-66</v>
      </c>
      <c r="J60" s="334">
        <f>$F60*I60</f>
        <v>-66000</v>
      </c>
      <c r="K60" s="335">
        <f>J60/1000000</f>
        <v>-0.066</v>
      </c>
      <c r="L60" s="333">
        <v>28235</v>
      </c>
      <c r="M60" s="334">
        <v>28235</v>
      </c>
      <c r="N60" s="334">
        <f>L60-M60</f>
        <v>0</v>
      </c>
      <c r="O60" s="334">
        <f>$F60*N60</f>
        <v>0</v>
      </c>
      <c r="P60" s="335">
        <f>O60/1000000</f>
        <v>0</v>
      </c>
      <c r="Q60" s="458"/>
    </row>
    <row r="61" spans="1:17" s="497" customFormat="1" ht="15.75" customHeight="1" thickBot="1">
      <c r="A61" s="314">
        <v>40</v>
      </c>
      <c r="B61" s="337" t="s">
        <v>45</v>
      </c>
      <c r="C61" s="307">
        <v>5295123</v>
      </c>
      <c r="D61" s="252" t="s">
        <v>12</v>
      </c>
      <c r="E61" s="253" t="s">
        <v>346</v>
      </c>
      <c r="F61" s="479">
        <v>100</v>
      </c>
      <c r="G61" s="333">
        <v>7750</v>
      </c>
      <c r="H61" s="334">
        <v>4001</v>
      </c>
      <c r="I61" s="334">
        <f>G61-H61</f>
        <v>3749</v>
      </c>
      <c r="J61" s="334">
        <f>$F61*I61</f>
        <v>374900</v>
      </c>
      <c r="K61" s="335">
        <f>J61/1000000</f>
        <v>0.3749</v>
      </c>
      <c r="L61" s="333">
        <v>26254</v>
      </c>
      <c r="M61" s="334">
        <v>26254</v>
      </c>
      <c r="N61" s="334">
        <f>L61-M61</f>
        <v>0</v>
      </c>
      <c r="O61" s="334">
        <f>$F61*N61</f>
        <v>0</v>
      </c>
      <c r="P61" s="335">
        <f>O61/1000000</f>
        <v>0</v>
      </c>
      <c r="Q61" s="480"/>
    </row>
    <row r="62" spans="1:17" ht="21.75" customHeight="1" thickBot="1" thickTop="1">
      <c r="A62" s="269"/>
      <c r="B62" s="478" t="s">
        <v>311</v>
      </c>
      <c r="C62" s="39"/>
      <c r="D62" s="341"/>
      <c r="E62" s="319"/>
      <c r="F62" s="39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559" t="str">
        <f>Q1</f>
        <v>DECEMBER -2017</v>
      </c>
    </row>
    <row r="63" spans="1:17" ht="15.75" customHeight="1" thickTop="1">
      <c r="A63" s="267"/>
      <c r="B63" s="336" t="s">
        <v>46</v>
      </c>
      <c r="C63" s="317"/>
      <c r="D63" s="342"/>
      <c r="E63" s="342"/>
      <c r="F63" s="317"/>
      <c r="G63" s="560"/>
      <c r="H63" s="561"/>
      <c r="I63" s="561"/>
      <c r="J63" s="561"/>
      <c r="K63" s="562"/>
      <c r="L63" s="560"/>
      <c r="M63" s="561"/>
      <c r="N63" s="561"/>
      <c r="O63" s="561"/>
      <c r="P63" s="562"/>
      <c r="Q63" s="563"/>
    </row>
    <row r="64" spans="1:17" ht="15.75" customHeight="1">
      <c r="A64" s="268">
        <v>41</v>
      </c>
      <c r="B64" s="501" t="s">
        <v>83</v>
      </c>
      <c r="C64" s="327">
        <v>4865169</v>
      </c>
      <c r="D64" s="341" t="s">
        <v>12</v>
      </c>
      <c r="E64" s="319" t="s">
        <v>346</v>
      </c>
      <c r="F64" s="327">
        <v>1000</v>
      </c>
      <c r="G64" s="333">
        <v>1338</v>
      </c>
      <c r="H64" s="334">
        <v>1355</v>
      </c>
      <c r="I64" s="334">
        <f>G64-H64</f>
        <v>-17</v>
      </c>
      <c r="J64" s="334">
        <f>$F64*I64</f>
        <v>-17000</v>
      </c>
      <c r="K64" s="335">
        <f>J64/1000000</f>
        <v>-0.017</v>
      </c>
      <c r="L64" s="333">
        <v>61304</v>
      </c>
      <c r="M64" s="334">
        <v>61307</v>
      </c>
      <c r="N64" s="334">
        <f>L64-M64</f>
        <v>-3</v>
      </c>
      <c r="O64" s="334">
        <f>$F64*N64</f>
        <v>-3000</v>
      </c>
      <c r="P64" s="335">
        <f>O64/1000000</f>
        <v>-0.003</v>
      </c>
      <c r="Q64" s="458"/>
    </row>
    <row r="65" spans="1:17" ht="15.75" customHeight="1">
      <c r="A65" s="268"/>
      <c r="B65" s="338" t="s">
        <v>308</v>
      </c>
      <c r="C65" s="327"/>
      <c r="D65" s="341"/>
      <c r="E65" s="319"/>
      <c r="F65" s="327"/>
      <c r="G65" s="333"/>
      <c r="H65" s="334"/>
      <c r="I65" s="334"/>
      <c r="J65" s="334"/>
      <c r="K65" s="335"/>
      <c r="L65" s="333"/>
      <c r="M65" s="334"/>
      <c r="N65" s="334"/>
      <c r="O65" s="334"/>
      <c r="P65" s="335"/>
      <c r="Q65" s="458"/>
    </row>
    <row r="66" spans="1:17" ht="15.75" customHeight="1">
      <c r="A66" s="268">
        <v>42</v>
      </c>
      <c r="B66" s="337" t="s">
        <v>307</v>
      </c>
      <c r="C66" s="327">
        <v>4902503</v>
      </c>
      <c r="D66" s="341" t="s">
        <v>12</v>
      </c>
      <c r="E66" s="319" t="s">
        <v>346</v>
      </c>
      <c r="F66" s="724">
        <v>416.66</v>
      </c>
      <c r="G66" s="333">
        <v>997557</v>
      </c>
      <c r="H66" s="334">
        <v>997250</v>
      </c>
      <c r="I66" s="334">
        <f>G66-H66</f>
        <v>307</v>
      </c>
      <c r="J66" s="334">
        <f>$F66*I66</f>
        <v>127914.62000000001</v>
      </c>
      <c r="K66" s="335">
        <f>J66/1000000</f>
        <v>0.12791462</v>
      </c>
      <c r="L66" s="333">
        <v>999092</v>
      </c>
      <c r="M66" s="334">
        <v>999090</v>
      </c>
      <c r="N66" s="334">
        <f>L66-M66</f>
        <v>2</v>
      </c>
      <c r="O66" s="334">
        <f>$F66*N66</f>
        <v>833.32</v>
      </c>
      <c r="P66" s="335">
        <f>O66/1000000</f>
        <v>0.00083332</v>
      </c>
      <c r="Q66" s="458"/>
    </row>
    <row r="67" spans="1:17" ht="15.75" customHeight="1">
      <c r="A67" s="268"/>
      <c r="B67" s="295" t="s">
        <v>52</v>
      </c>
      <c r="C67" s="328"/>
      <c r="D67" s="343"/>
      <c r="E67" s="343"/>
      <c r="F67" s="328"/>
      <c r="G67" s="333"/>
      <c r="H67" s="334"/>
      <c r="I67" s="334"/>
      <c r="J67" s="334"/>
      <c r="K67" s="335"/>
      <c r="L67" s="333"/>
      <c r="M67" s="334"/>
      <c r="N67" s="334"/>
      <c r="O67" s="334"/>
      <c r="P67" s="335"/>
      <c r="Q67" s="458"/>
    </row>
    <row r="68" spans="1:17" ht="15.75" customHeight="1">
      <c r="A68" s="268">
        <v>43</v>
      </c>
      <c r="B68" s="483" t="s">
        <v>53</v>
      </c>
      <c r="C68" s="328">
        <v>4865090</v>
      </c>
      <c r="D68" s="484" t="s">
        <v>12</v>
      </c>
      <c r="E68" s="319" t="s">
        <v>346</v>
      </c>
      <c r="F68" s="328">
        <v>100</v>
      </c>
      <c r="G68" s="333">
        <v>9027</v>
      </c>
      <c r="H68" s="334">
        <v>9051</v>
      </c>
      <c r="I68" s="334">
        <f>G68-H68</f>
        <v>-24</v>
      </c>
      <c r="J68" s="334">
        <f>$F68*I68</f>
        <v>-2400</v>
      </c>
      <c r="K68" s="335">
        <f>J68/1000000</f>
        <v>-0.0024</v>
      </c>
      <c r="L68" s="333">
        <v>37568</v>
      </c>
      <c r="M68" s="334">
        <v>37580</v>
      </c>
      <c r="N68" s="334">
        <f>L68-M68</f>
        <v>-12</v>
      </c>
      <c r="O68" s="334">
        <f>$F68*N68</f>
        <v>-1200</v>
      </c>
      <c r="P68" s="335">
        <f>O68/1000000</f>
        <v>-0.0012</v>
      </c>
      <c r="Q68" s="729"/>
    </row>
    <row r="69" spans="1:17" ht="15.75" customHeight="1">
      <c r="A69" s="268">
        <v>44</v>
      </c>
      <c r="B69" s="483" t="s">
        <v>54</v>
      </c>
      <c r="C69" s="328">
        <v>4902519</v>
      </c>
      <c r="D69" s="484" t="s">
        <v>12</v>
      </c>
      <c r="E69" s="319" t="s">
        <v>346</v>
      </c>
      <c r="F69" s="328">
        <v>100</v>
      </c>
      <c r="G69" s="333">
        <v>11844</v>
      </c>
      <c r="H69" s="334">
        <v>11967</v>
      </c>
      <c r="I69" s="334">
        <f>G69-H69</f>
        <v>-123</v>
      </c>
      <c r="J69" s="334">
        <f>$F69*I69</f>
        <v>-12300</v>
      </c>
      <c r="K69" s="335">
        <f>J69/1000000</f>
        <v>-0.0123</v>
      </c>
      <c r="L69" s="333">
        <v>77802</v>
      </c>
      <c r="M69" s="334">
        <v>77834</v>
      </c>
      <c r="N69" s="334">
        <f>L69-M69</f>
        <v>-32</v>
      </c>
      <c r="O69" s="334">
        <f>$F69*N69</f>
        <v>-3200</v>
      </c>
      <c r="P69" s="335">
        <f>O69/1000000</f>
        <v>-0.0032</v>
      </c>
      <c r="Q69" s="458"/>
    </row>
    <row r="70" spans="1:17" ht="15.75" customHeight="1">
      <c r="A70" s="268">
        <v>45</v>
      </c>
      <c r="B70" s="483" t="s">
        <v>55</v>
      </c>
      <c r="C70" s="328">
        <v>4902539</v>
      </c>
      <c r="D70" s="484" t="s">
        <v>12</v>
      </c>
      <c r="E70" s="319" t="s">
        <v>346</v>
      </c>
      <c r="F70" s="328">
        <v>100</v>
      </c>
      <c r="G70" s="333">
        <v>1330</v>
      </c>
      <c r="H70" s="334">
        <v>1286</v>
      </c>
      <c r="I70" s="334">
        <f>G70-H70</f>
        <v>44</v>
      </c>
      <c r="J70" s="334">
        <f>$F70*I70</f>
        <v>4400</v>
      </c>
      <c r="K70" s="335">
        <f>J70/1000000</f>
        <v>0.0044</v>
      </c>
      <c r="L70" s="333">
        <v>18688</v>
      </c>
      <c r="M70" s="334">
        <v>18480</v>
      </c>
      <c r="N70" s="334">
        <f>L70-M70</f>
        <v>208</v>
      </c>
      <c r="O70" s="334">
        <f>$F70*N70</f>
        <v>20800</v>
      </c>
      <c r="P70" s="335">
        <f>O70/1000000</f>
        <v>0.0208</v>
      </c>
      <c r="Q70" s="458"/>
    </row>
    <row r="71" spans="1:17" ht="15.75" customHeight="1">
      <c r="A71" s="268"/>
      <c r="B71" s="295" t="s">
        <v>56</v>
      </c>
      <c r="C71" s="328"/>
      <c r="D71" s="343"/>
      <c r="E71" s="343"/>
      <c r="F71" s="328"/>
      <c r="G71" s="333"/>
      <c r="H71" s="334"/>
      <c r="I71" s="334"/>
      <c r="J71" s="334"/>
      <c r="K71" s="335"/>
      <c r="L71" s="333"/>
      <c r="M71" s="334"/>
      <c r="N71" s="334"/>
      <c r="O71" s="334"/>
      <c r="P71" s="335"/>
      <c r="Q71" s="458"/>
    </row>
    <row r="72" spans="1:17" ht="15.75" customHeight="1">
      <c r="A72" s="268">
        <v>46</v>
      </c>
      <c r="B72" s="483" t="s">
        <v>57</v>
      </c>
      <c r="C72" s="328">
        <v>4902591</v>
      </c>
      <c r="D72" s="484" t="s">
        <v>12</v>
      </c>
      <c r="E72" s="319" t="s">
        <v>346</v>
      </c>
      <c r="F72" s="328">
        <v>1333</v>
      </c>
      <c r="G72" s="333">
        <v>322</v>
      </c>
      <c r="H72" s="334">
        <v>289</v>
      </c>
      <c r="I72" s="334">
        <f aca="true" t="shared" si="12" ref="I72:I78">G72-H72</f>
        <v>33</v>
      </c>
      <c r="J72" s="334">
        <f aca="true" t="shared" si="13" ref="J72:J78">$F72*I72</f>
        <v>43989</v>
      </c>
      <c r="K72" s="335">
        <f aca="true" t="shared" si="14" ref="K72:K78">J72/1000000</f>
        <v>0.043989</v>
      </c>
      <c r="L72" s="333">
        <v>229</v>
      </c>
      <c r="M72" s="334">
        <v>220</v>
      </c>
      <c r="N72" s="334">
        <f aca="true" t="shared" si="15" ref="N72:N78">L72-M72</f>
        <v>9</v>
      </c>
      <c r="O72" s="334">
        <f aca="true" t="shared" si="16" ref="O72:O78">$F72*N72</f>
        <v>11997</v>
      </c>
      <c r="P72" s="335">
        <f aca="true" t="shared" si="17" ref="P72:P78">O72/1000000</f>
        <v>0.011997</v>
      </c>
      <c r="Q72" s="458"/>
    </row>
    <row r="73" spans="1:17" ht="15.75" customHeight="1">
      <c r="A73" s="268">
        <v>47</v>
      </c>
      <c r="B73" s="483" t="s">
        <v>58</v>
      </c>
      <c r="C73" s="328">
        <v>4902565</v>
      </c>
      <c r="D73" s="484" t="s">
        <v>12</v>
      </c>
      <c r="E73" s="319" t="s">
        <v>346</v>
      </c>
      <c r="F73" s="328">
        <v>100</v>
      </c>
      <c r="G73" s="333">
        <v>999996</v>
      </c>
      <c r="H73" s="334">
        <v>999996</v>
      </c>
      <c r="I73" s="334">
        <f t="shared" si="12"/>
        <v>0</v>
      </c>
      <c r="J73" s="334">
        <f t="shared" si="13"/>
        <v>0</v>
      </c>
      <c r="K73" s="335">
        <f t="shared" si="14"/>
        <v>0</v>
      </c>
      <c r="L73" s="333">
        <v>999999</v>
      </c>
      <c r="M73" s="334">
        <v>999999</v>
      </c>
      <c r="N73" s="334">
        <f t="shared" si="15"/>
        <v>0</v>
      </c>
      <c r="O73" s="334">
        <f t="shared" si="16"/>
        <v>0</v>
      </c>
      <c r="P73" s="335">
        <f t="shared" si="17"/>
        <v>0</v>
      </c>
      <c r="Q73" s="458"/>
    </row>
    <row r="74" spans="1:17" ht="15.75" customHeight="1">
      <c r="A74" s="268">
        <v>48</v>
      </c>
      <c r="B74" s="483" t="s">
        <v>59</v>
      </c>
      <c r="C74" s="328">
        <v>4902523</v>
      </c>
      <c r="D74" s="484" t="s">
        <v>12</v>
      </c>
      <c r="E74" s="319" t="s">
        <v>346</v>
      </c>
      <c r="F74" s="328">
        <v>100</v>
      </c>
      <c r="G74" s="333">
        <v>999815</v>
      </c>
      <c r="H74" s="334">
        <v>999815</v>
      </c>
      <c r="I74" s="334">
        <f t="shared" si="12"/>
        <v>0</v>
      </c>
      <c r="J74" s="334">
        <f t="shared" si="13"/>
        <v>0</v>
      </c>
      <c r="K74" s="335">
        <f t="shared" si="14"/>
        <v>0</v>
      </c>
      <c r="L74" s="333">
        <v>999943</v>
      </c>
      <c r="M74" s="334">
        <v>999943</v>
      </c>
      <c r="N74" s="334">
        <f t="shared" si="15"/>
        <v>0</v>
      </c>
      <c r="O74" s="334">
        <f t="shared" si="16"/>
        <v>0</v>
      </c>
      <c r="P74" s="335">
        <f t="shared" si="17"/>
        <v>0</v>
      </c>
      <c r="Q74" s="458"/>
    </row>
    <row r="75" spans="1:17" ht="15.75" customHeight="1">
      <c r="A75" s="268">
        <v>49</v>
      </c>
      <c r="B75" s="483" t="s">
        <v>60</v>
      </c>
      <c r="C75" s="328">
        <v>4902547</v>
      </c>
      <c r="D75" s="484" t="s">
        <v>12</v>
      </c>
      <c r="E75" s="319" t="s">
        <v>346</v>
      </c>
      <c r="F75" s="328">
        <v>100</v>
      </c>
      <c r="G75" s="333">
        <v>5885</v>
      </c>
      <c r="H75" s="334">
        <v>5885</v>
      </c>
      <c r="I75" s="334">
        <f t="shared" si="12"/>
        <v>0</v>
      </c>
      <c r="J75" s="334">
        <f t="shared" si="13"/>
        <v>0</v>
      </c>
      <c r="K75" s="335">
        <f t="shared" si="14"/>
        <v>0</v>
      </c>
      <c r="L75" s="333">
        <v>8891</v>
      </c>
      <c r="M75" s="334">
        <v>8891</v>
      </c>
      <c r="N75" s="334">
        <f t="shared" si="15"/>
        <v>0</v>
      </c>
      <c r="O75" s="334">
        <f t="shared" si="16"/>
        <v>0</v>
      </c>
      <c r="P75" s="335">
        <f t="shared" si="17"/>
        <v>0</v>
      </c>
      <c r="Q75" s="458"/>
    </row>
    <row r="76" spans="1:17" ht="15.75" customHeight="1">
      <c r="A76" s="268">
        <v>50</v>
      </c>
      <c r="B76" s="483" t="s">
        <v>61</v>
      </c>
      <c r="C76" s="328">
        <v>4902605</v>
      </c>
      <c r="D76" s="484" t="s">
        <v>12</v>
      </c>
      <c r="E76" s="319" t="s">
        <v>346</v>
      </c>
      <c r="F76" s="502">
        <v>1333.33</v>
      </c>
      <c r="G76" s="333">
        <v>0</v>
      </c>
      <c r="H76" s="334">
        <v>0</v>
      </c>
      <c r="I76" s="334">
        <f t="shared" si="12"/>
        <v>0</v>
      </c>
      <c r="J76" s="334">
        <f t="shared" si="13"/>
        <v>0</v>
      </c>
      <c r="K76" s="335">
        <f t="shared" si="14"/>
        <v>0</v>
      </c>
      <c r="L76" s="333">
        <v>0</v>
      </c>
      <c r="M76" s="334">
        <v>0</v>
      </c>
      <c r="N76" s="334">
        <f t="shared" si="15"/>
        <v>0</v>
      </c>
      <c r="O76" s="334">
        <f t="shared" si="16"/>
        <v>0</v>
      </c>
      <c r="P76" s="335">
        <f t="shared" si="17"/>
        <v>0</v>
      </c>
      <c r="Q76" s="493"/>
    </row>
    <row r="77" spans="1:17" ht="15.75" customHeight="1">
      <c r="A77" s="268">
        <v>51</v>
      </c>
      <c r="B77" s="483" t="s">
        <v>62</v>
      </c>
      <c r="C77" s="328">
        <v>5295190</v>
      </c>
      <c r="D77" s="484" t="s">
        <v>12</v>
      </c>
      <c r="E77" s="319" t="s">
        <v>346</v>
      </c>
      <c r="F77" s="328">
        <v>100</v>
      </c>
      <c r="G77" s="333">
        <v>999563</v>
      </c>
      <c r="H77" s="334">
        <v>999646</v>
      </c>
      <c r="I77" s="334">
        <f t="shared" si="12"/>
        <v>-83</v>
      </c>
      <c r="J77" s="334">
        <f t="shared" si="13"/>
        <v>-8300</v>
      </c>
      <c r="K77" s="335">
        <f t="shared" si="14"/>
        <v>-0.0083</v>
      </c>
      <c r="L77" s="333">
        <v>17096</v>
      </c>
      <c r="M77" s="334">
        <v>16842</v>
      </c>
      <c r="N77" s="334">
        <f t="shared" si="15"/>
        <v>254</v>
      </c>
      <c r="O77" s="334">
        <f t="shared" si="16"/>
        <v>25400</v>
      </c>
      <c r="P77" s="335">
        <f t="shared" si="17"/>
        <v>0.0254</v>
      </c>
      <c r="Q77" s="458"/>
    </row>
    <row r="78" spans="1:17" ht="15.75" customHeight="1">
      <c r="A78" s="268">
        <v>52</v>
      </c>
      <c r="B78" s="483" t="s">
        <v>63</v>
      </c>
      <c r="C78" s="328">
        <v>4902529</v>
      </c>
      <c r="D78" s="484" t="s">
        <v>12</v>
      </c>
      <c r="E78" s="319" t="s">
        <v>346</v>
      </c>
      <c r="F78" s="502">
        <v>44.44</v>
      </c>
      <c r="G78" s="333">
        <v>989743</v>
      </c>
      <c r="H78" s="334">
        <v>989743</v>
      </c>
      <c r="I78" s="334">
        <f t="shared" si="12"/>
        <v>0</v>
      </c>
      <c r="J78" s="334">
        <f t="shared" si="13"/>
        <v>0</v>
      </c>
      <c r="K78" s="335">
        <f t="shared" si="14"/>
        <v>0</v>
      </c>
      <c r="L78" s="333">
        <v>390</v>
      </c>
      <c r="M78" s="334">
        <v>390</v>
      </c>
      <c r="N78" s="334">
        <f t="shared" si="15"/>
        <v>0</v>
      </c>
      <c r="O78" s="334">
        <f t="shared" si="16"/>
        <v>0</v>
      </c>
      <c r="P78" s="335">
        <f t="shared" si="17"/>
        <v>0</v>
      </c>
      <c r="Q78" s="493"/>
    </row>
    <row r="79" spans="1:17" ht="15.75" customHeight="1">
      <c r="A79" s="268"/>
      <c r="B79" s="295" t="s">
        <v>64</v>
      </c>
      <c r="C79" s="328"/>
      <c r="D79" s="343"/>
      <c r="E79" s="343"/>
      <c r="F79" s="328"/>
      <c r="G79" s="333"/>
      <c r="H79" s="334"/>
      <c r="I79" s="334"/>
      <c r="J79" s="334"/>
      <c r="K79" s="335"/>
      <c r="L79" s="333"/>
      <c r="M79" s="334"/>
      <c r="N79" s="334"/>
      <c r="O79" s="334"/>
      <c r="P79" s="335"/>
      <c r="Q79" s="458"/>
    </row>
    <row r="80" spans="1:17" s="753" customFormat="1" ht="15.75" customHeight="1">
      <c r="A80" s="744">
        <v>53</v>
      </c>
      <c r="B80" s="757" t="s">
        <v>65</v>
      </c>
      <c r="C80" s="758">
        <v>4865088</v>
      </c>
      <c r="D80" s="759" t="s">
        <v>12</v>
      </c>
      <c r="E80" s="748" t="s">
        <v>346</v>
      </c>
      <c r="F80" s="758">
        <v>166.66</v>
      </c>
      <c r="G80" s="749">
        <v>1454</v>
      </c>
      <c r="H80" s="750">
        <v>1496</v>
      </c>
      <c r="I80" s="750">
        <f>G80-H80</f>
        <v>-42</v>
      </c>
      <c r="J80" s="750">
        <f>$F80*I80</f>
        <v>-6999.72</v>
      </c>
      <c r="K80" s="751">
        <f>J80/1000000</f>
        <v>-0.00699972</v>
      </c>
      <c r="L80" s="749">
        <v>1880</v>
      </c>
      <c r="M80" s="750">
        <v>1880</v>
      </c>
      <c r="N80" s="750">
        <f>L80-M80</f>
        <v>0</v>
      </c>
      <c r="O80" s="750">
        <f>$F80*N80</f>
        <v>0</v>
      </c>
      <c r="P80" s="751">
        <f>O80/1000000</f>
        <v>0</v>
      </c>
      <c r="Q80" s="780"/>
    </row>
    <row r="81" spans="1:17" ht="15.75" customHeight="1">
      <c r="A81" s="268">
        <v>54</v>
      </c>
      <c r="B81" s="483" t="s">
        <v>66</v>
      </c>
      <c r="C81" s="328">
        <v>4902579</v>
      </c>
      <c r="D81" s="484" t="s">
        <v>12</v>
      </c>
      <c r="E81" s="319" t="s">
        <v>346</v>
      </c>
      <c r="F81" s="328">
        <v>500</v>
      </c>
      <c r="G81" s="333">
        <v>999860</v>
      </c>
      <c r="H81" s="334">
        <v>999885</v>
      </c>
      <c r="I81" s="334">
        <f>G81-H81</f>
        <v>-25</v>
      </c>
      <c r="J81" s="334">
        <f>$F81*I81</f>
        <v>-12500</v>
      </c>
      <c r="K81" s="335">
        <f>J81/1000000</f>
        <v>-0.0125</v>
      </c>
      <c r="L81" s="333">
        <v>549</v>
      </c>
      <c r="M81" s="334">
        <v>552</v>
      </c>
      <c r="N81" s="334">
        <f>L81-M81</f>
        <v>-3</v>
      </c>
      <c r="O81" s="334">
        <f>$F81*N81</f>
        <v>-1500</v>
      </c>
      <c r="P81" s="335">
        <f>O81/1000000</f>
        <v>-0.0015</v>
      </c>
      <c r="Q81" s="458"/>
    </row>
    <row r="82" spans="1:17" ht="15.75" customHeight="1">
      <c r="A82" s="268">
        <v>55</v>
      </c>
      <c r="B82" s="483" t="s">
        <v>67</v>
      </c>
      <c r="C82" s="328">
        <v>4902585</v>
      </c>
      <c r="D82" s="484" t="s">
        <v>12</v>
      </c>
      <c r="E82" s="319" t="s">
        <v>346</v>
      </c>
      <c r="F82" s="502">
        <v>666.67</v>
      </c>
      <c r="G82" s="333">
        <v>1063</v>
      </c>
      <c r="H82" s="334">
        <v>944</v>
      </c>
      <c r="I82" s="334">
        <f>G82-H82</f>
        <v>119</v>
      </c>
      <c r="J82" s="334">
        <f>$F82*I82</f>
        <v>79333.73</v>
      </c>
      <c r="K82" s="335">
        <f>J82/1000000</f>
        <v>0.07933372999999999</v>
      </c>
      <c r="L82" s="333">
        <v>126</v>
      </c>
      <c r="M82" s="334">
        <v>125</v>
      </c>
      <c r="N82" s="334">
        <f>L82-M82</f>
        <v>1</v>
      </c>
      <c r="O82" s="334">
        <f>$F82*N82</f>
        <v>666.67</v>
      </c>
      <c r="P82" s="335">
        <f>O82/1000000</f>
        <v>0.00066667</v>
      </c>
      <c r="Q82" s="458"/>
    </row>
    <row r="83" spans="1:17" ht="15.75" customHeight="1">
      <c r="A83" s="268">
        <v>56</v>
      </c>
      <c r="B83" s="483" t="s">
        <v>68</v>
      </c>
      <c r="C83" s="328">
        <v>4865072</v>
      </c>
      <c r="D83" s="484" t="s">
        <v>12</v>
      </c>
      <c r="E83" s="319" t="s">
        <v>346</v>
      </c>
      <c r="F83" s="502">
        <v>666.6666666666666</v>
      </c>
      <c r="G83" s="333">
        <v>4075</v>
      </c>
      <c r="H83" s="334">
        <v>4010</v>
      </c>
      <c r="I83" s="334">
        <f>G83-H83</f>
        <v>65</v>
      </c>
      <c r="J83" s="334">
        <f>$F83*I83</f>
        <v>43333.33333333333</v>
      </c>
      <c r="K83" s="335">
        <f>J83/1000000</f>
        <v>0.04333333333333333</v>
      </c>
      <c r="L83" s="333">
        <v>1431</v>
      </c>
      <c r="M83" s="334">
        <v>1431</v>
      </c>
      <c r="N83" s="334">
        <f>L83-M83</f>
        <v>0</v>
      </c>
      <c r="O83" s="334">
        <f>$F83*N83</f>
        <v>0</v>
      </c>
      <c r="P83" s="335">
        <f>O83/1000000</f>
        <v>0</v>
      </c>
      <c r="Q83" s="458"/>
    </row>
    <row r="84" spans="2:17" ht="15.75" customHeight="1">
      <c r="B84" s="295" t="s">
        <v>70</v>
      </c>
      <c r="C84" s="328"/>
      <c r="D84" s="343"/>
      <c r="E84" s="343"/>
      <c r="F84" s="328"/>
      <c r="G84" s="333"/>
      <c r="H84" s="334"/>
      <c r="I84" s="334"/>
      <c r="J84" s="334"/>
      <c r="K84" s="335"/>
      <c r="L84" s="333"/>
      <c r="M84" s="334"/>
      <c r="N84" s="334"/>
      <c r="O84" s="334"/>
      <c r="P84" s="335"/>
      <c r="Q84" s="458"/>
    </row>
    <row r="85" spans="1:17" ht="15.75" customHeight="1">
      <c r="A85" s="268">
        <v>57</v>
      </c>
      <c r="B85" s="483" t="s">
        <v>63</v>
      </c>
      <c r="C85" s="328">
        <v>4902568</v>
      </c>
      <c r="D85" s="484" t="s">
        <v>12</v>
      </c>
      <c r="E85" s="319" t="s">
        <v>346</v>
      </c>
      <c r="F85" s="328">
        <v>100</v>
      </c>
      <c r="G85" s="333">
        <v>997280</v>
      </c>
      <c r="H85" s="334">
        <v>997289</v>
      </c>
      <c r="I85" s="334">
        <f aca="true" t="shared" si="18" ref="I85:I90">G85-H85</f>
        <v>-9</v>
      </c>
      <c r="J85" s="334">
        <f aca="true" t="shared" si="19" ref="J85:J90">$F85*I85</f>
        <v>-900</v>
      </c>
      <c r="K85" s="335">
        <f aca="true" t="shared" si="20" ref="K85:K90">J85/1000000</f>
        <v>-0.0009</v>
      </c>
      <c r="L85" s="333">
        <v>2658</v>
      </c>
      <c r="M85" s="334">
        <v>2607</v>
      </c>
      <c r="N85" s="334">
        <f aca="true" t="shared" si="21" ref="N85:N90">L85-M85</f>
        <v>51</v>
      </c>
      <c r="O85" s="334">
        <f aca="true" t="shared" si="22" ref="O85:O90">$F85*N85</f>
        <v>5100</v>
      </c>
      <c r="P85" s="335">
        <f aca="true" t="shared" si="23" ref="P85:P90">O85/1000000</f>
        <v>0.0051</v>
      </c>
      <c r="Q85" s="470"/>
    </row>
    <row r="86" spans="1:17" ht="15.75" customHeight="1">
      <c r="A86" s="268">
        <v>58</v>
      </c>
      <c r="B86" s="483" t="s">
        <v>71</v>
      </c>
      <c r="C86" s="328">
        <v>4902549</v>
      </c>
      <c r="D86" s="484" t="s">
        <v>12</v>
      </c>
      <c r="E86" s="319" t="s">
        <v>346</v>
      </c>
      <c r="F86" s="328">
        <v>100</v>
      </c>
      <c r="G86" s="333">
        <v>999748</v>
      </c>
      <c r="H86" s="334">
        <v>999748</v>
      </c>
      <c r="I86" s="334">
        <f t="shared" si="18"/>
        <v>0</v>
      </c>
      <c r="J86" s="334">
        <f t="shared" si="19"/>
        <v>0</v>
      </c>
      <c r="K86" s="335">
        <f t="shared" si="20"/>
        <v>0</v>
      </c>
      <c r="L86" s="333">
        <v>999983</v>
      </c>
      <c r="M86" s="334">
        <v>999983</v>
      </c>
      <c r="N86" s="334">
        <f t="shared" si="21"/>
        <v>0</v>
      </c>
      <c r="O86" s="334">
        <f t="shared" si="22"/>
        <v>0</v>
      </c>
      <c r="P86" s="335">
        <f t="shared" si="23"/>
        <v>0</v>
      </c>
      <c r="Q86" s="470"/>
    </row>
    <row r="87" spans="1:17" s="753" customFormat="1" ht="15.75" customHeight="1">
      <c r="A87" s="744">
        <v>59</v>
      </c>
      <c r="B87" s="757" t="s">
        <v>84</v>
      </c>
      <c r="C87" s="758">
        <v>4902527</v>
      </c>
      <c r="D87" s="759" t="s">
        <v>12</v>
      </c>
      <c r="E87" s="748" t="s">
        <v>346</v>
      </c>
      <c r="F87" s="758">
        <v>100</v>
      </c>
      <c r="G87" s="749">
        <v>219</v>
      </c>
      <c r="H87" s="750">
        <v>256</v>
      </c>
      <c r="I87" s="750">
        <f>G87-H87</f>
        <v>-37</v>
      </c>
      <c r="J87" s="750">
        <f>$F87*I87</f>
        <v>-3700</v>
      </c>
      <c r="K87" s="751">
        <f>J87/1000000</f>
        <v>-0.0037</v>
      </c>
      <c r="L87" s="749">
        <v>31</v>
      </c>
      <c r="M87" s="750">
        <v>39</v>
      </c>
      <c r="N87" s="750">
        <f>L87-M87</f>
        <v>-8</v>
      </c>
      <c r="O87" s="750">
        <f>$F87*N87</f>
        <v>-800</v>
      </c>
      <c r="P87" s="751">
        <f>O87/1000000</f>
        <v>-0.0008</v>
      </c>
      <c r="Q87" s="752"/>
    </row>
    <row r="88" spans="1:17" ht="15.75" customHeight="1">
      <c r="A88" s="268">
        <v>60</v>
      </c>
      <c r="B88" s="483" t="s">
        <v>72</v>
      </c>
      <c r="C88" s="328">
        <v>4902578</v>
      </c>
      <c r="D88" s="484" t="s">
        <v>12</v>
      </c>
      <c r="E88" s="319" t="s">
        <v>346</v>
      </c>
      <c r="F88" s="328">
        <v>100</v>
      </c>
      <c r="G88" s="333">
        <v>999962</v>
      </c>
      <c r="H88" s="334">
        <v>999991</v>
      </c>
      <c r="I88" s="334">
        <f t="shared" si="18"/>
        <v>-29</v>
      </c>
      <c r="J88" s="334">
        <f t="shared" si="19"/>
        <v>-2900</v>
      </c>
      <c r="K88" s="335">
        <f t="shared" si="20"/>
        <v>-0.0029</v>
      </c>
      <c r="L88" s="333">
        <v>999992</v>
      </c>
      <c r="M88" s="334">
        <v>999997</v>
      </c>
      <c r="N88" s="334">
        <f t="shared" si="21"/>
        <v>-5</v>
      </c>
      <c r="O88" s="334">
        <f t="shared" si="22"/>
        <v>-500</v>
      </c>
      <c r="P88" s="335">
        <f t="shared" si="23"/>
        <v>-0.0005</v>
      </c>
      <c r="Q88" s="491"/>
    </row>
    <row r="89" spans="1:17" ht="15.75" customHeight="1">
      <c r="A89" s="269">
        <v>61</v>
      </c>
      <c r="B89" s="483" t="s">
        <v>73</v>
      </c>
      <c r="C89" s="328">
        <v>4902538</v>
      </c>
      <c r="D89" s="484" t="s">
        <v>12</v>
      </c>
      <c r="E89" s="319" t="s">
        <v>346</v>
      </c>
      <c r="F89" s="328">
        <v>100</v>
      </c>
      <c r="G89" s="333">
        <v>999762</v>
      </c>
      <c r="H89" s="334">
        <v>999762</v>
      </c>
      <c r="I89" s="334">
        <f t="shared" si="18"/>
        <v>0</v>
      </c>
      <c r="J89" s="334">
        <f t="shared" si="19"/>
        <v>0</v>
      </c>
      <c r="K89" s="335">
        <f t="shared" si="20"/>
        <v>0</v>
      </c>
      <c r="L89" s="333">
        <v>999987</v>
      </c>
      <c r="M89" s="334">
        <v>999987</v>
      </c>
      <c r="N89" s="334">
        <f t="shared" si="21"/>
        <v>0</v>
      </c>
      <c r="O89" s="334">
        <f t="shared" si="22"/>
        <v>0</v>
      </c>
      <c r="P89" s="335">
        <f t="shared" si="23"/>
        <v>0</v>
      </c>
      <c r="Q89" s="458"/>
    </row>
    <row r="90" spans="1:17" ht="15.75" customHeight="1">
      <c r="A90" s="268">
        <v>62</v>
      </c>
      <c r="B90" s="483" t="s">
        <v>59</v>
      </c>
      <c r="C90" s="328">
        <v>4902527</v>
      </c>
      <c r="D90" s="484" t="s">
        <v>12</v>
      </c>
      <c r="E90" s="319" t="s">
        <v>346</v>
      </c>
      <c r="F90" s="328">
        <v>100</v>
      </c>
      <c r="G90" s="333">
        <v>219</v>
      </c>
      <c r="H90" s="334">
        <v>256</v>
      </c>
      <c r="I90" s="334">
        <f t="shared" si="18"/>
        <v>-37</v>
      </c>
      <c r="J90" s="334">
        <f t="shared" si="19"/>
        <v>-3700</v>
      </c>
      <c r="K90" s="335">
        <f t="shared" si="20"/>
        <v>-0.0037</v>
      </c>
      <c r="L90" s="333">
        <v>31</v>
      </c>
      <c r="M90" s="334">
        <v>39</v>
      </c>
      <c r="N90" s="334">
        <f t="shared" si="21"/>
        <v>-8</v>
      </c>
      <c r="O90" s="334">
        <f t="shared" si="22"/>
        <v>-800</v>
      </c>
      <c r="P90" s="335">
        <f t="shared" si="23"/>
        <v>-0.0008</v>
      </c>
      <c r="Q90" s="458"/>
    </row>
    <row r="91" spans="2:17" ht="15.75" customHeight="1">
      <c r="B91" s="295" t="s">
        <v>74</v>
      </c>
      <c r="C91" s="328"/>
      <c r="D91" s="343"/>
      <c r="E91" s="343"/>
      <c r="F91" s="328"/>
      <c r="G91" s="333"/>
      <c r="H91" s="334"/>
      <c r="I91" s="334"/>
      <c r="J91" s="334"/>
      <c r="K91" s="335"/>
      <c r="L91" s="333"/>
      <c r="M91" s="334"/>
      <c r="N91" s="334"/>
      <c r="O91" s="334"/>
      <c r="P91" s="335"/>
      <c r="Q91" s="458"/>
    </row>
    <row r="92" spans="1:17" ht="15.75" customHeight="1">
      <c r="A92" s="268">
        <v>63</v>
      </c>
      <c r="B92" s="483" t="s">
        <v>75</v>
      </c>
      <c r="C92" s="328">
        <v>4902540</v>
      </c>
      <c r="D92" s="484" t="s">
        <v>12</v>
      </c>
      <c r="E92" s="319" t="s">
        <v>346</v>
      </c>
      <c r="F92" s="328">
        <v>100</v>
      </c>
      <c r="G92" s="333">
        <v>1949</v>
      </c>
      <c r="H92" s="334">
        <v>1928</v>
      </c>
      <c r="I92" s="334">
        <f>G92-H92</f>
        <v>21</v>
      </c>
      <c r="J92" s="334">
        <f>$F92*I92</f>
        <v>2100</v>
      </c>
      <c r="K92" s="335">
        <f>J92/1000000</f>
        <v>0.0021</v>
      </c>
      <c r="L92" s="333">
        <v>9806</v>
      </c>
      <c r="M92" s="334">
        <v>9448</v>
      </c>
      <c r="N92" s="334">
        <f>L92-M92</f>
        <v>358</v>
      </c>
      <c r="O92" s="334">
        <f>$F92*N92</f>
        <v>35800</v>
      </c>
      <c r="P92" s="335">
        <f>O92/1000000</f>
        <v>0.0358</v>
      </c>
      <c r="Q92" s="470"/>
    </row>
    <row r="93" spans="1:17" s="753" customFormat="1" ht="15.75" customHeight="1">
      <c r="A93" s="756">
        <v>64</v>
      </c>
      <c r="B93" s="757" t="s">
        <v>76</v>
      </c>
      <c r="C93" s="758">
        <v>4902520</v>
      </c>
      <c r="D93" s="759" t="s">
        <v>12</v>
      </c>
      <c r="E93" s="748" t="s">
        <v>346</v>
      </c>
      <c r="F93" s="758">
        <v>100</v>
      </c>
      <c r="G93" s="749">
        <v>1703</v>
      </c>
      <c r="H93" s="750">
        <v>1432</v>
      </c>
      <c r="I93" s="750">
        <f>G93-H93</f>
        <v>271</v>
      </c>
      <c r="J93" s="750">
        <f>$F93*I93</f>
        <v>27100</v>
      </c>
      <c r="K93" s="751">
        <f>J93/1000000</f>
        <v>0.0271</v>
      </c>
      <c r="L93" s="749">
        <v>222</v>
      </c>
      <c r="M93" s="750">
        <v>198</v>
      </c>
      <c r="N93" s="750">
        <f>L93-M93</f>
        <v>24</v>
      </c>
      <c r="O93" s="750">
        <f>$F93*N93</f>
        <v>2400</v>
      </c>
      <c r="P93" s="751">
        <f>O93/1000000</f>
        <v>0.0024</v>
      </c>
      <c r="Q93" s="752"/>
    </row>
    <row r="94" spans="1:17" ht="15.75" customHeight="1">
      <c r="A94" s="268">
        <v>65</v>
      </c>
      <c r="B94" s="483" t="s">
        <v>77</v>
      </c>
      <c r="C94" s="328">
        <v>4902536</v>
      </c>
      <c r="D94" s="484" t="s">
        <v>12</v>
      </c>
      <c r="E94" s="319" t="s">
        <v>346</v>
      </c>
      <c r="F94" s="328">
        <v>100</v>
      </c>
      <c r="G94" s="333">
        <v>15297</v>
      </c>
      <c r="H94" s="334">
        <v>15086</v>
      </c>
      <c r="I94" s="334">
        <f>G94-H94</f>
        <v>211</v>
      </c>
      <c r="J94" s="334">
        <f>$F94*I94</f>
        <v>21100</v>
      </c>
      <c r="K94" s="335">
        <f>J94/1000000</f>
        <v>0.0211</v>
      </c>
      <c r="L94" s="333">
        <v>5380</v>
      </c>
      <c r="M94" s="334">
        <v>5340</v>
      </c>
      <c r="N94" s="334">
        <f>L94-M94</f>
        <v>40</v>
      </c>
      <c r="O94" s="334">
        <f>$F94*N94</f>
        <v>4000</v>
      </c>
      <c r="P94" s="335">
        <f>O94/1000000</f>
        <v>0.004</v>
      </c>
      <c r="Q94" s="470"/>
    </row>
    <row r="95" spans="1:17" ht="15.75" customHeight="1">
      <c r="A95" s="460"/>
      <c r="B95" s="295" t="s">
        <v>32</v>
      </c>
      <c r="C95" s="328"/>
      <c r="D95" s="343"/>
      <c r="E95" s="343"/>
      <c r="F95" s="328"/>
      <c r="G95" s="333"/>
      <c r="H95" s="334"/>
      <c r="I95" s="334"/>
      <c r="J95" s="334"/>
      <c r="K95" s="335"/>
      <c r="L95" s="333"/>
      <c r="M95" s="334"/>
      <c r="N95" s="334"/>
      <c r="O95" s="334"/>
      <c r="P95" s="335"/>
      <c r="Q95" s="458"/>
    </row>
    <row r="96" spans="1:17" s="753" customFormat="1" ht="15.75" customHeight="1">
      <c r="A96" s="756">
        <v>66</v>
      </c>
      <c r="B96" s="757" t="s">
        <v>69</v>
      </c>
      <c r="C96" s="758">
        <v>4864797</v>
      </c>
      <c r="D96" s="759" t="s">
        <v>12</v>
      </c>
      <c r="E96" s="748" t="s">
        <v>346</v>
      </c>
      <c r="F96" s="758">
        <v>100</v>
      </c>
      <c r="G96" s="749">
        <v>12420</v>
      </c>
      <c r="H96" s="750">
        <v>8819</v>
      </c>
      <c r="I96" s="750">
        <f>G96-H96</f>
        <v>3601</v>
      </c>
      <c r="J96" s="750">
        <f>$F96*I96</f>
        <v>360100</v>
      </c>
      <c r="K96" s="751">
        <f>J96/1000000</f>
        <v>0.3601</v>
      </c>
      <c r="L96" s="749">
        <v>1781</v>
      </c>
      <c r="M96" s="750">
        <v>1781</v>
      </c>
      <c r="N96" s="750">
        <f>L96-M96</f>
        <v>0</v>
      </c>
      <c r="O96" s="750">
        <f>$F96*N96</f>
        <v>0</v>
      </c>
      <c r="P96" s="751">
        <f>O96/1000000</f>
        <v>0</v>
      </c>
      <c r="Q96" s="752"/>
    </row>
    <row r="97" spans="1:17" ht="15.75" customHeight="1">
      <c r="A97" s="461">
        <v>67</v>
      </c>
      <c r="B97" s="483" t="s">
        <v>242</v>
      </c>
      <c r="C97" s="328">
        <v>4865086</v>
      </c>
      <c r="D97" s="484" t="s">
        <v>12</v>
      </c>
      <c r="E97" s="319" t="s">
        <v>346</v>
      </c>
      <c r="F97" s="328">
        <v>100</v>
      </c>
      <c r="G97" s="333">
        <v>25438</v>
      </c>
      <c r="H97" s="334">
        <v>25435</v>
      </c>
      <c r="I97" s="334">
        <f>G97-H97</f>
        <v>3</v>
      </c>
      <c r="J97" s="334">
        <f>$F97*I97</f>
        <v>300</v>
      </c>
      <c r="K97" s="335">
        <f>J97/1000000</f>
        <v>0.0003</v>
      </c>
      <c r="L97" s="333">
        <v>51316</v>
      </c>
      <c r="M97" s="334">
        <v>51316</v>
      </c>
      <c r="N97" s="334">
        <f>L97-M97</f>
        <v>0</v>
      </c>
      <c r="O97" s="334">
        <f>$F97*N97</f>
        <v>0</v>
      </c>
      <c r="P97" s="335">
        <f>O97/1000000</f>
        <v>0</v>
      </c>
      <c r="Q97" s="458"/>
    </row>
    <row r="98" spans="1:17" ht="15.75" customHeight="1">
      <c r="A98" s="461">
        <v>68</v>
      </c>
      <c r="B98" s="483" t="s">
        <v>82</v>
      </c>
      <c r="C98" s="328">
        <v>4902528</v>
      </c>
      <c r="D98" s="484" t="s">
        <v>12</v>
      </c>
      <c r="E98" s="319" t="s">
        <v>346</v>
      </c>
      <c r="F98" s="328">
        <v>-300</v>
      </c>
      <c r="G98" s="333">
        <v>15</v>
      </c>
      <c r="H98" s="334">
        <v>15</v>
      </c>
      <c r="I98" s="334">
        <f>G98-H98</f>
        <v>0</v>
      </c>
      <c r="J98" s="334">
        <f>$F98*I98</f>
        <v>0</v>
      </c>
      <c r="K98" s="335">
        <f>J98/1000000</f>
        <v>0</v>
      </c>
      <c r="L98" s="333">
        <v>464</v>
      </c>
      <c r="M98" s="334">
        <v>463</v>
      </c>
      <c r="N98" s="334">
        <f>L98-M98</f>
        <v>1</v>
      </c>
      <c r="O98" s="334">
        <f>$F98*N98</f>
        <v>-300</v>
      </c>
      <c r="P98" s="335">
        <f>O98/1000000</f>
        <v>-0.0003</v>
      </c>
      <c r="Q98" s="470"/>
    </row>
    <row r="99" spans="2:17" ht="15.75" customHeight="1">
      <c r="B99" s="338" t="s">
        <v>78</v>
      </c>
      <c r="C99" s="327"/>
      <c r="D99" s="340"/>
      <c r="E99" s="340"/>
      <c r="F99" s="327"/>
      <c r="G99" s="333"/>
      <c r="H99" s="334"/>
      <c r="I99" s="334"/>
      <c r="J99" s="334"/>
      <c r="K99" s="335"/>
      <c r="L99" s="333"/>
      <c r="M99" s="334"/>
      <c r="N99" s="334"/>
      <c r="O99" s="334"/>
      <c r="P99" s="335"/>
      <c r="Q99" s="458"/>
    </row>
    <row r="100" spans="1:17" ht="16.5">
      <c r="A100" s="461">
        <v>69</v>
      </c>
      <c r="B100" s="510" t="s">
        <v>79</v>
      </c>
      <c r="C100" s="327">
        <v>4902577</v>
      </c>
      <c r="D100" s="340" t="s">
        <v>12</v>
      </c>
      <c r="E100" s="319" t="s">
        <v>346</v>
      </c>
      <c r="F100" s="327">
        <v>-400</v>
      </c>
      <c r="G100" s="333">
        <v>995611</v>
      </c>
      <c r="H100" s="334">
        <v>995611</v>
      </c>
      <c r="I100" s="334">
        <f>G100-H100</f>
        <v>0</v>
      </c>
      <c r="J100" s="334">
        <f>$F100*I100</f>
        <v>0</v>
      </c>
      <c r="K100" s="335">
        <f>J100/1000000</f>
        <v>0</v>
      </c>
      <c r="L100" s="333">
        <v>81</v>
      </c>
      <c r="M100" s="334">
        <v>81</v>
      </c>
      <c r="N100" s="334">
        <f>L100-M100</f>
        <v>0</v>
      </c>
      <c r="O100" s="334">
        <f>$F100*N100</f>
        <v>0</v>
      </c>
      <c r="P100" s="335">
        <f>O100/1000000</f>
        <v>0</v>
      </c>
      <c r="Q100" s="511"/>
    </row>
    <row r="101" spans="1:17" ht="16.5">
      <c r="A101" s="461">
        <v>70</v>
      </c>
      <c r="B101" s="510" t="s">
        <v>80</v>
      </c>
      <c r="C101" s="327">
        <v>4902525</v>
      </c>
      <c r="D101" s="340" t="s">
        <v>12</v>
      </c>
      <c r="E101" s="319" t="s">
        <v>346</v>
      </c>
      <c r="F101" s="327">
        <v>400</v>
      </c>
      <c r="G101" s="333">
        <v>999989</v>
      </c>
      <c r="H101" s="334">
        <v>999888</v>
      </c>
      <c r="I101" s="334">
        <f>G101-H101</f>
        <v>101</v>
      </c>
      <c r="J101" s="334">
        <f>$F101*I101</f>
        <v>40400</v>
      </c>
      <c r="K101" s="335">
        <f>J101/1000000</f>
        <v>0.0404</v>
      </c>
      <c r="L101" s="333">
        <v>999719</v>
      </c>
      <c r="M101" s="334">
        <v>999907</v>
      </c>
      <c r="N101" s="334">
        <f>L101-M101</f>
        <v>-188</v>
      </c>
      <c r="O101" s="334">
        <f>$F101*N101</f>
        <v>-75200</v>
      </c>
      <c r="P101" s="335">
        <f>O101/1000000</f>
        <v>-0.0752</v>
      </c>
      <c r="Q101" s="470"/>
    </row>
    <row r="102" spans="2:17" ht="16.5">
      <c r="B102" s="295" t="s">
        <v>385</v>
      </c>
      <c r="C102" s="327"/>
      <c r="D102" s="340"/>
      <c r="E102" s="319"/>
      <c r="F102" s="327"/>
      <c r="G102" s="333"/>
      <c r="H102" s="334"/>
      <c r="I102" s="334"/>
      <c r="J102" s="334"/>
      <c r="K102" s="335"/>
      <c r="L102" s="333"/>
      <c r="M102" s="334"/>
      <c r="N102" s="334"/>
      <c r="O102" s="334"/>
      <c r="P102" s="335"/>
      <c r="Q102" s="458"/>
    </row>
    <row r="103" spans="1:16" ht="18">
      <c r="A103" s="461">
        <v>71</v>
      </c>
      <c r="B103" s="483" t="s">
        <v>391</v>
      </c>
      <c r="C103" s="304">
        <v>4864983</v>
      </c>
      <c r="D103" s="127" t="s">
        <v>12</v>
      </c>
      <c r="E103" s="96" t="s">
        <v>346</v>
      </c>
      <c r="F103" s="406">
        <v>800</v>
      </c>
      <c r="G103" s="333">
        <v>999107</v>
      </c>
      <c r="H103" s="334">
        <v>1000027</v>
      </c>
      <c r="I103" s="314">
        <f>G103-H103</f>
        <v>-920</v>
      </c>
      <c r="J103" s="314">
        <f>$F103*I103</f>
        <v>-736000</v>
      </c>
      <c r="K103" s="314">
        <f>J103/1000000</f>
        <v>-0.736</v>
      </c>
      <c r="L103" s="333">
        <v>999998</v>
      </c>
      <c r="M103" s="334">
        <v>999998</v>
      </c>
      <c r="N103" s="314">
        <f>L103-M103</f>
        <v>0</v>
      </c>
      <c r="O103" s="314">
        <f>$F103*N103</f>
        <v>0</v>
      </c>
      <c r="P103" s="314">
        <f>O103/1000000</f>
        <v>0</v>
      </c>
    </row>
    <row r="104" spans="1:17" ht="18">
      <c r="A104" s="461">
        <v>72</v>
      </c>
      <c r="B104" s="483" t="s">
        <v>401</v>
      </c>
      <c r="C104" s="304">
        <v>4864950</v>
      </c>
      <c r="D104" s="127" t="s">
        <v>12</v>
      </c>
      <c r="E104" s="96" t="s">
        <v>346</v>
      </c>
      <c r="F104" s="406">
        <v>2000</v>
      </c>
      <c r="G104" s="333">
        <v>473</v>
      </c>
      <c r="H104" s="334">
        <v>633</v>
      </c>
      <c r="I104" s="314">
        <f>G104-H104</f>
        <v>-160</v>
      </c>
      <c r="J104" s="314">
        <f>$F104*I104</f>
        <v>-320000</v>
      </c>
      <c r="K104" s="314">
        <f>J104/1000000</f>
        <v>-0.32</v>
      </c>
      <c r="L104" s="333">
        <v>1096</v>
      </c>
      <c r="M104" s="334">
        <v>1096</v>
      </c>
      <c r="N104" s="314">
        <f>L104-M104</f>
        <v>0</v>
      </c>
      <c r="O104" s="314">
        <f>$F104*N104</f>
        <v>0</v>
      </c>
      <c r="P104" s="314">
        <f>O104/1000000</f>
        <v>0</v>
      </c>
      <c r="Q104" s="458"/>
    </row>
    <row r="105" spans="2:17" ht="18">
      <c r="B105" s="295" t="s">
        <v>415</v>
      </c>
      <c r="C105" s="304"/>
      <c r="D105" s="127"/>
      <c r="E105" s="96"/>
      <c r="F105" s="327"/>
      <c r="G105" s="333"/>
      <c r="H105" s="334"/>
      <c r="I105" s="314"/>
      <c r="J105" s="314"/>
      <c r="K105" s="314"/>
      <c r="L105" s="333"/>
      <c r="M105" s="334"/>
      <c r="N105" s="314"/>
      <c r="O105" s="314"/>
      <c r="P105" s="314"/>
      <c r="Q105" s="333"/>
    </row>
    <row r="106" spans="1:17" ht="18">
      <c r="A106" s="461">
        <v>73</v>
      </c>
      <c r="B106" s="483" t="s">
        <v>416</v>
      </c>
      <c r="C106" s="304">
        <v>5269776</v>
      </c>
      <c r="D106" s="127" t="s">
        <v>12</v>
      </c>
      <c r="E106" s="96" t="s">
        <v>346</v>
      </c>
      <c r="F106" s="406">
        <v>1000</v>
      </c>
      <c r="G106" s="333">
        <v>0</v>
      </c>
      <c r="H106" s="334">
        <v>0</v>
      </c>
      <c r="I106" s="334">
        <f>G106-H106</f>
        <v>0</v>
      </c>
      <c r="J106" s="334">
        <f>$F106*I106</f>
        <v>0</v>
      </c>
      <c r="K106" s="335">
        <f>J106/1000000</f>
        <v>0</v>
      </c>
      <c r="L106" s="333">
        <v>0</v>
      </c>
      <c r="M106" s="334">
        <v>0</v>
      </c>
      <c r="N106" s="334">
        <f>L106-M106</f>
        <v>0</v>
      </c>
      <c r="O106" s="334">
        <f>$F106*N106</f>
        <v>0</v>
      </c>
      <c r="P106" s="335">
        <f>O106/1000000</f>
        <v>0</v>
      </c>
      <c r="Q106" s="333"/>
    </row>
    <row r="107" spans="1:17" s="753" customFormat="1" ht="18.75" thickBot="1">
      <c r="A107" s="761">
        <v>74</v>
      </c>
      <c r="B107" s="762" t="s">
        <v>417</v>
      </c>
      <c r="C107" s="763">
        <v>4864901</v>
      </c>
      <c r="D107" s="764" t="s">
        <v>12</v>
      </c>
      <c r="E107" s="765" t="s">
        <v>346</v>
      </c>
      <c r="F107" s="746">
        <v>250</v>
      </c>
      <c r="G107" s="749">
        <v>999158</v>
      </c>
      <c r="H107" s="766">
        <v>999526</v>
      </c>
      <c r="I107" s="767">
        <f>G107-H107</f>
        <v>-368</v>
      </c>
      <c r="J107" s="767">
        <f>$F107*I107</f>
        <v>-92000</v>
      </c>
      <c r="K107" s="767">
        <f>J107/1000000</f>
        <v>-0.092</v>
      </c>
      <c r="L107" s="749">
        <v>128</v>
      </c>
      <c r="M107" s="766">
        <v>128</v>
      </c>
      <c r="N107" s="767">
        <f>L107-M107</f>
        <v>0</v>
      </c>
      <c r="O107" s="767">
        <f>$F107*N107</f>
        <v>0</v>
      </c>
      <c r="P107" s="767">
        <f>O107/1000000</f>
        <v>0</v>
      </c>
      <c r="Q107" s="768"/>
    </row>
    <row r="108" spans="1:2" ht="18.75" thickTop="1">
      <c r="A108" s="357"/>
      <c r="B108" s="739"/>
    </row>
    <row r="109" spans="2:16" ht="12.75">
      <c r="B109" s="16"/>
      <c r="G109" s="564"/>
      <c r="H109" s="564"/>
      <c r="I109" s="564"/>
      <c r="J109" s="564"/>
      <c r="K109" s="564"/>
      <c r="L109" s="564"/>
      <c r="M109" s="564"/>
      <c r="N109" s="564"/>
      <c r="O109" s="564"/>
      <c r="P109" s="564"/>
    </row>
    <row r="110" spans="2:16" ht="18">
      <c r="B110" s="156" t="s">
        <v>241</v>
      </c>
      <c r="G110" s="564"/>
      <c r="H110" s="564"/>
      <c r="I110" s="564"/>
      <c r="J110" s="564"/>
      <c r="K110" s="423">
        <f>SUM(K7:K107)</f>
        <v>-32.03282903666666</v>
      </c>
      <c r="L110" s="564"/>
      <c r="M110" s="564"/>
      <c r="N110" s="564"/>
      <c r="O110" s="564"/>
      <c r="P110" s="565">
        <f>SUM(P7:P107)</f>
        <v>0.5104969900000002</v>
      </c>
    </row>
    <row r="111" spans="2:16" ht="12.75">
      <c r="B111" s="16"/>
      <c r="G111" s="564"/>
      <c r="H111" s="564"/>
      <c r="I111" s="564"/>
      <c r="J111" s="564"/>
      <c r="K111" s="564"/>
      <c r="L111" s="564"/>
      <c r="M111" s="564"/>
      <c r="N111" s="564"/>
      <c r="O111" s="564"/>
      <c r="P111" s="564"/>
    </row>
    <row r="112" spans="2:16" ht="12.75">
      <c r="B112" s="16"/>
      <c r="G112" s="564"/>
      <c r="H112" s="564"/>
      <c r="I112" s="564"/>
      <c r="J112" s="564"/>
      <c r="K112" s="564"/>
      <c r="L112" s="564"/>
      <c r="M112" s="564"/>
      <c r="N112" s="564"/>
      <c r="O112" s="564"/>
      <c r="P112" s="564"/>
    </row>
    <row r="113" spans="2:16" ht="12.75">
      <c r="B113" s="16"/>
      <c r="G113" s="564"/>
      <c r="H113" s="564"/>
      <c r="I113" s="564"/>
      <c r="J113" s="564"/>
      <c r="K113" s="564"/>
      <c r="L113" s="564"/>
      <c r="M113" s="564"/>
      <c r="N113" s="564"/>
      <c r="O113" s="564"/>
      <c r="P113" s="564"/>
    </row>
    <row r="114" spans="2:16" ht="12.75">
      <c r="B114" s="16"/>
      <c r="G114" s="564"/>
      <c r="H114" s="564"/>
      <c r="I114" s="564"/>
      <c r="J114" s="564"/>
      <c r="K114" s="564"/>
      <c r="L114" s="564"/>
      <c r="M114" s="564"/>
      <c r="N114" s="564"/>
      <c r="O114" s="564"/>
      <c r="P114" s="564"/>
    </row>
    <row r="115" spans="2:16" ht="12.75">
      <c r="B115" s="16"/>
      <c r="G115" s="564"/>
      <c r="H115" s="564"/>
      <c r="I115" s="564"/>
      <c r="J115" s="564"/>
      <c r="K115" s="564"/>
      <c r="L115" s="564"/>
      <c r="M115" s="564"/>
      <c r="N115" s="564"/>
      <c r="O115" s="564"/>
      <c r="P115" s="564"/>
    </row>
    <row r="116" spans="1:16" ht="15.75">
      <c r="A116" s="15"/>
      <c r="G116" s="564"/>
      <c r="H116" s="564"/>
      <c r="I116" s="564"/>
      <c r="J116" s="564"/>
      <c r="K116" s="564"/>
      <c r="L116" s="564"/>
      <c r="M116" s="564"/>
      <c r="N116" s="564"/>
      <c r="O116" s="564"/>
      <c r="P116" s="564"/>
    </row>
    <row r="117" spans="1:17" ht="24" thickBot="1">
      <c r="A117" s="187" t="s">
        <v>240</v>
      </c>
      <c r="G117" s="497"/>
      <c r="H117" s="497"/>
      <c r="I117" s="82" t="s">
        <v>397</v>
      </c>
      <c r="J117" s="497"/>
      <c r="K117" s="497"/>
      <c r="L117" s="497"/>
      <c r="M117" s="497"/>
      <c r="N117" s="82" t="s">
        <v>398</v>
      </c>
      <c r="O117" s="497"/>
      <c r="P117" s="497"/>
      <c r="Q117" s="566" t="str">
        <f>Q1</f>
        <v>DECEMBER -2017</v>
      </c>
    </row>
    <row r="118" spans="1:17" ht="39.75" thickBot="1" thickTop="1">
      <c r="A118" s="555" t="s">
        <v>8</v>
      </c>
      <c r="B118" s="527" t="s">
        <v>9</v>
      </c>
      <c r="C118" s="528" t="s">
        <v>1</v>
      </c>
      <c r="D118" s="528" t="s">
        <v>2</v>
      </c>
      <c r="E118" s="528" t="s">
        <v>3</v>
      </c>
      <c r="F118" s="528" t="s">
        <v>10</v>
      </c>
      <c r="G118" s="526" t="str">
        <f>G5</f>
        <v>FINAL READING 01/01/2018</v>
      </c>
      <c r="H118" s="528" t="str">
        <f>H5</f>
        <v>INTIAL READING 01/12/2017</v>
      </c>
      <c r="I118" s="528" t="s">
        <v>4</v>
      </c>
      <c r="J118" s="528" t="s">
        <v>5</v>
      </c>
      <c r="K118" s="556" t="s">
        <v>6</v>
      </c>
      <c r="L118" s="526" t="str">
        <f>G5</f>
        <v>FINAL READING 01/01/2018</v>
      </c>
      <c r="M118" s="528" t="str">
        <f>H5</f>
        <v>INTIAL READING 01/12/2017</v>
      </c>
      <c r="N118" s="528" t="s">
        <v>4</v>
      </c>
      <c r="O118" s="528" t="s">
        <v>5</v>
      </c>
      <c r="P118" s="556" t="s">
        <v>6</v>
      </c>
      <c r="Q118" s="556" t="s">
        <v>309</v>
      </c>
    </row>
    <row r="119" spans="1:16" ht="8.25" customHeight="1" thickBot="1" thickTop="1">
      <c r="A119" s="13"/>
      <c r="B119" s="11"/>
      <c r="C119" s="10"/>
      <c r="D119" s="10"/>
      <c r="E119" s="10"/>
      <c r="F119" s="10"/>
      <c r="G119" s="564"/>
      <c r="H119" s="564"/>
      <c r="I119" s="564"/>
      <c r="J119" s="564"/>
      <c r="K119" s="564"/>
      <c r="L119" s="564"/>
      <c r="M119" s="564"/>
      <c r="N119" s="564"/>
      <c r="O119" s="564"/>
      <c r="P119" s="564"/>
    </row>
    <row r="120" spans="1:17" ht="15.75" customHeight="1" thickTop="1">
      <c r="A120" s="329"/>
      <c r="B120" s="330" t="s">
        <v>27</v>
      </c>
      <c r="C120" s="317"/>
      <c r="D120" s="311"/>
      <c r="E120" s="311"/>
      <c r="F120" s="311"/>
      <c r="G120" s="567"/>
      <c r="H120" s="568"/>
      <c r="I120" s="568"/>
      <c r="J120" s="568"/>
      <c r="K120" s="569"/>
      <c r="L120" s="567"/>
      <c r="M120" s="568"/>
      <c r="N120" s="568"/>
      <c r="O120" s="568"/>
      <c r="P120" s="569"/>
      <c r="Q120" s="563"/>
    </row>
    <row r="121" spans="1:17" ht="15.75" customHeight="1">
      <c r="A121" s="316">
        <v>1</v>
      </c>
      <c r="B121" s="337" t="s">
        <v>81</v>
      </c>
      <c r="C121" s="327">
        <v>5295192</v>
      </c>
      <c r="D121" s="319" t="s">
        <v>12</v>
      </c>
      <c r="E121" s="319" t="s">
        <v>346</v>
      </c>
      <c r="F121" s="327">
        <v>-100</v>
      </c>
      <c r="G121" s="333">
        <v>10102</v>
      </c>
      <c r="H121" s="334">
        <v>9468</v>
      </c>
      <c r="I121" s="334">
        <f>G121-H121</f>
        <v>634</v>
      </c>
      <c r="J121" s="334">
        <f>$F121*I121</f>
        <v>-63400</v>
      </c>
      <c r="K121" s="335">
        <f>J121/1000000</f>
        <v>-0.0634</v>
      </c>
      <c r="L121" s="333">
        <v>44301</v>
      </c>
      <c r="M121" s="334">
        <v>41877</v>
      </c>
      <c r="N121" s="334">
        <f>L121-M121</f>
        <v>2424</v>
      </c>
      <c r="O121" s="334">
        <f>$F121*N121</f>
        <v>-242400</v>
      </c>
      <c r="P121" s="335">
        <f>O121/1000000</f>
        <v>-0.2424</v>
      </c>
      <c r="Q121" s="458"/>
    </row>
    <row r="122" spans="1:17" ht="16.5">
      <c r="A122" s="316"/>
      <c r="B122" s="338" t="s">
        <v>39</v>
      </c>
      <c r="C122" s="327"/>
      <c r="D122" s="341"/>
      <c r="E122" s="341"/>
      <c r="F122" s="327"/>
      <c r="G122" s="333"/>
      <c r="H122" s="334"/>
      <c r="I122" s="334"/>
      <c r="J122" s="334"/>
      <c r="K122" s="335"/>
      <c r="L122" s="333"/>
      <c r="M122" s="334"/>
      <c r="N122" s="334"/>
      <c r="O122" s="334"/>
      <c r="P122" s="335"/>
      <c r="Q122" s="458"/>
    </row>
    <row r="123" spans="1:17" ht="16.5">
      <c r="A123" s="316">
        <v>2</v>
      </c>
      <c r="B123" s="337" t="s">
        <v>40</v>
      </c>
      <c r="C123" s="327">
        <v>5128435</v>
      </c>
      <c r="D123" s="340" t="s">
        <v>12</v>
      </c>
      <c r="E123" s="319" t="s">
        <v>346</v>
      </c>
      <c r="F123" s="327">
        <v>-800</v>
      </c>
      <c r="G123" s="333">
        <v>4</v>
      </c>
      <c r="H123" s="334">
        <v>40</v>
      </c>
      <c r="I123" s="334">
        <f>G123-H123</f>
        <v>-36</v>
      </c>
      <c r="J123" s="334">
        <f>$F123*I123</f>
        <v>28800</v>
      </c>
      <c r="K123" s="335">
        <f>J123/1000000</f>
        <v>0.0288</v>
      </c>
      <c r="L123" s="333">
        <v>1693</v>
      </c>
      <c r="M123" s="334">
        <v>1579</v>
      </c>
      <c r="N123" s="334">
        <f>L123-M123</f>
        <v>114</v>
      </c>
      <c r="O123" s="334">
        <f>$F123*N123</f>
        <v>-91200</v>
      </c>
      <c r="P123" s="335">
        <f>O123/1000000</f>
        <v>-0.0912</v>
      </c>
      <c r="Q123" s="458"/>
    </row>
    <row r="124" spans="1:17" ht="15.75" customHeight="1">
      <c r="A124" s="316"/>
      <c r="B124" s="338" t="s">
        <v>18</v>
      </c>
      <c r="C124" s="327"/>
      <c r="D124" s="340"/>
      <c r="E124" s="319"/>
      <c r="F124" s="327"/>
      <c r="G124" s="333"/>
      <c r="H124" s="334"/>
      <c r="I124" s="334"/>
      <c r="J124" s="334"/>
      <c r="K124" s="335"/>
      <c r="L124" s="333"/>
      <c r="M124" s="334"/>
      <c r="N124" s="334"/>
      <c r="O124" s="334"/>
      <c r="P124" s="335"/>
      <c r="Q124" s="458"/>
    </row>
    <row r="125" spans="1:17" s="753" customFormat="1" ht="16.5">
      <c r="A125" s="769">
        <v>3</v>
      </c>
      <c r="B125" s="745" t="s">
        <v>19</v>
      </c>
      <c r="C125" s="746">
        <v>4864875</v>
      </c>
      <c r="D125" s="747" t="s">
        <v>12</v>
      </c>
      <c r="E125" s="748" t="s">
        <v>346</v>
      </c>
      <c r="F125" s="746">
        <v>-1000</v>
      </c>
      <c r="G125" s="749">
        <v>649</v>
      </c>
      <c r="H125" s="750">
        <v>428</v>
      </c>
      <c r="I125" s="750">
        <f>G125-H125</f>
        <v>221</v>
      </c>
      <c r="J125" s="750">
        <f aca="true" t="shared" si="24" ref="J125:J130">$F125*I125</f>
        <v>-221000</v>
      </c>
      <c r="K125" s="751">
        <f aca="true" t="shared" si="25" ref="K125:K130">J125/1000000</f>
        <v>-0.221</v>
      </c>
      <c r="L125" s="749">
        <v>390</v>
      </c>
      <c r="M125" s="750">
        <v>390</v>
      </c>
      <c r="N125" s="750">
        <f>L125-M125</f>
        <v>0</v>
      </c>
      <c r="O125" s="750">
        <f aca="true" t="shared" si="26" ref="O125:O130">$F125*N125</f>
        <v>0</v>
      </c>
      <c r="P125" s="751">
        <f aca="true" t="shared" si="27" ref="P125:P130">O125/1000000</f>
        <v>0</v>
      </c>
      <c r="Q125" s="770"/>
    </row>
    <row r="126" spans="1:17" s="753" customFormat="1" ht="16.5">
      <c r="A126" s="769">
        <v>4</v>
      </c>
      <c r="B126" s="745" t="s">
        <v>20</v>
      </c>
      <c r="C126" s="746">
        <v>4864914</v>
      </c>
      <c r="D126" s="747" t="s">
        <v>12</v>
      </c>
      <c r="E126" s="748" t="s">
        <v>346</v>
      </c>
      <c r="F126" s="746">
        <v>-400</v>
      </c>
      <c r="G126" s="749">
        <v>2022</v>
      </c>
      <c r="H126" s="750">
        <v>1871</v>
      </c>
      <c r="I126" s="750">
        <f>G126-H126</f>
        <v>151</v>
      </c>
      <c r="J126" s="750">
        <f>$F126*I126</f>
        <v>-60400</v>
      </c>
      <c r="K126" s="751">
        <f>J126/1000000</f>
        <v>-0.0604</v>
      </c>
      <c r="L126" s="749">
        <v>9</v>
      </c>
      <c r="M126" s="750">
        <v>9</v>
      </c>
      <c r="N126" s="750">
        <f>L126-M126</f>
        <v>0</v>
      </c>
      <c r="O126" s="750">
        <f>$F126*N126</f>
        <v>0</v>
      </c>
      <c r="P126" s="751">
        <f>O126/1000000</f>
        <v>0</v>
      </c>
      <c r="Q126" s="752"/>
    </row>
    <row r="127" spans="1:17" ht="16.5">
      <c r="A127" s="570"/>
      <c r="B127" s="571" t="s">
        <v>47</v>
      </c>
      <c r="C127" s="315"/>
      <c r="D127" s="319"/>
      <c r="E127" s="319"/>
      <c r="F127" s="572"/>
      <c r="G127" s="573"/>
      <c r="H127" s="574"/>
      <c r="I127" s="334"/>
      <c r="J127" s="334"/>
      <c r="K127" s="335"/>
      <c r="L127" s="573"/>
      <c r="M127" s="574"/>
      <c r="N127" s="334"/>
      <c r="O127" s="334"/>
      <c r="P127" s="335"/>
      <c r="Q127" s="458"/>
    </row>
    <row r="128" spans="1:17" s="753" customFormat="1" ht="16.5">
      <c r="A128" s="769">
        <v>5</v>
      </c>
      <c r="B128" s="771" t="s">
        <v>48</v>
      </c>
      <c r="C128" s="746">
        <v>5295128</v>
      </c>
      <c r="D128" s="772" t="s">
        <v>12</v>
      </c>
      <c r="E128" s="748" t="s">
        <v>346</v>
      </c>
      <c r="F128" s="746">
        <v>-50</v>
      </c>
      <c r="G128" s="333">
        <v>964902</v>
      </c>
      <c r="H128" s="750">
        <v>966433</v>
      </c>
      <c r="I128" s="750">
        <f>G128-H128</f>
        <v>-1531</v>
      </c>
      <c r="J128" s="750">
        <f t="shared" si="24"/>
        <v>76550</v>
      </c>
      <c r="K128" s="751">
        <f t="shared" si="25"/>
        <v>0.07655</v>
      </c>
      <c r="L128" s="749">
        <v>1517</v>
      </c>
      <c r="M128" s="750">
        <v>1517</v>
      </c>
      <c r="N128" s="750">
        <f>L128-M128</f>
        <v>0</v>
      </c>
      <c r="O128" s="750">
        <f t="shared" si="26"/>
        <v>0</v>
      </c>
      <c r="P128" s="751">
        <f t="shared" si="27"/>
        <v>0</v>
      </c>
      <c r="Q128" s="773" t="s">
        <v>446</v>
      </c>
    </row>
    <row r="129" spans="1:17" ht="16.5">
      <c r="A129" s="316"/>
      <c r="B129" s="339" t="s">
        <v>49</v>
      </c>
      <c r="C129" s="327"/>
      <c r="D129" s="340"/>
      <c r="E129" s="319"/>
      <c r="F129" s="327"/>
      <c r="G129" s="333"/>
      <c r="H129" s="334"/>
      <c r="I129" s="334"/>
      <c r="J129" s="334"/>
      <c r="K129" s="335"/>
      <c r="L129" s="333"/>
      <c r="M129" s="334"/>
      <c r="N129" s="334"/>
      <c r="O129" s="334"/>
      <c r="P129" s="335"/>
      <c r="Q129" s="458"/>
    </row>
    <row r="130" spans="1:17" ht="16.5">
      <c r="A130" s="316">
        <v>6</v>
      </c>
      <c r="B130" s="512" t="s">
        <v>349</v>
      </c>
      <c r="C130" s="327">
        <v>4865174</v>
      </c>
      <c r="D130" s="341" t="s">
        <v>12</v>
      </c>
      <c r="E130" s="319" t="s">
        <v>346</v>
      </c>
      <c r="F130" s="327">
        <v>-1000</v>
      </c>
      <c r="G130" s="333">
        <v>999998</v>
      </c>
      <c r="H130" s="334">
        <v>1000000</v>
      </c>
      <c r="I130" s="334">
        <f>G130-H130</f>
        <v>-2</v>
      </c>
      <c r="J130" s="334">
        <f t="shared" si="24"/>
        <v>2000</v>
      </c>
      <c r="K130" s="335">
        <f t="shared" si="25"/>
        <v>0.002</v>
      </c>
      <c r="L130" s="333">
        <v>23</v>
      </c>
      <c r="M130" s="334">
        <v>24</v>
      </c>
      <c r="N130" s="334">
        <f>L130-M130</f>
        <v>-1</v>
      </c>
      <c r="O130" s="334">
        <f t="shared" si="26"/>
        <v>1000</v>
      </c>
      <c r="P130" s="335">
        <f t="shared" si="27"/>
        <v>0.001</v>
      </c>
      <c r="Q130" s="491"/>
    </row>
    <row r="131" spans="1:17" ht="16.5">
      <c r="A131" s="316"/>
      <c r="B131" s="338" t="s">
        <v>35</v>
      </c>
      <c r="C131" s="327"/>
      <c r="D131" s="341"/>
      <c r="E131" s="319"/>
      <c r="F131" s="327"/>
      <c r="G131" s="333"/>
      <c r="H131" s="334"/>
      <c r="I131" s="334"/>
      <c r="J131" s="334"/>
      <c r="K131" s="335"/>
      <c r="L131" s="333"/>
      <c r="M131" s="334"/>
      <c r="N131" s="334"/>
      <c r="O131" s="334"/>
      <c r="P131" s="335"/>
      <c r="Q131" s="458"/>
    </row>
    <row r="132" spans="1:17" ht="16.5">
      <c r="A132" s="316">
        <v>7</v>
      </c>
      <c r="B132" s="337" t="s">
        <v>362</v>
      </c>
      <c r="C132" s="327">
        <v>5128439</v>
      </c>
      <c r="D132" s="340" t="s">
        <v>12</v>
      </c>
      <c r="E132" s="319" t="s">
        <v>346</v>
      </c>
      <c r="F132" s="327">
        <v>-800</v>
      </c>
      <c r="G132" s="333">
        <v>981123</v>
      </c>
      <c r="H132" s="334">
        <v>982279</v>
      </c>
      <c r="I132" s="334">
        <f>G132-H132</f>
        <v>-1156</v>
      </c>
      <c r="J132" s="334">
        <f>$F132*I132</f>
        <v>924800</v>
      </c>
      <c r="K132" s="335">
        <f>J132/1000000</f>
        <v>0.9248</v>
      </c>
      <c r="L132" s="333">
        <v>999017</v>
      </c>
      <c r="M132" s="334">
        <v>999017</v>
      </c>
      <c r="N132" s="334">
        <f>L132-M132</f>
        <v>0</v>
      </c>
      <c r="O132" s="334">
        <f>$F132*N132</f>
        <v>0</v>
      </c>
      <c r="P132" s="335">
        <f>O132/1000000</f>
        <v>0</v>
      </c>
      <c r="Q132" s="458"/>
    </row>
    <row r="133" spans="1:17" ht="16.5">
      <c r="A133" s="316"/>
      <c r="B133" s="339" t="s">
        <v>385</v>
      </c>
      <c r="C133" s="327"/>
      <c r="D133" s="340"/>
      <c r="E133" s="319"/>
      <c r="F133" s="327"/>
      <c r="G133" s="333"/>
      <c r="H133" s="334"/>
      <c r="I133" s="334"/>
      <c r="J133" s="334"/>
      <c r="K133" s="335"/>
      <c r="L133" s="333"/>
      <c r="M133" s="334"/>
      <c r="N133" s="334"/>
      <c r="O133" s="334"/>
      <c r="P133" s="335"/>
      <c r="Q133" s="458"/>
    </row>
    <row r="134" spans="1:17" s="753" customFormat="1" ht="18">
      <c r="A134" s="769">
        <v>8</v>
      </c>
      <c r="B134" s="830" t="s">
        <v>390</v>
      </c>
      <c r="C134" s="763">
        <v>5128407</v>
      </c>
      <c r="D134" s="776" t="s">
        <v>12</v>
      </c>
      <c r="E134" s="777" t="s">
        <v>346</v>
      </c>
      <c r="F134" s="789">
        <v>2000</v>
      </c>
      <c r="G134" s="333">
        <v>999427</v>
      </c>
      <c r="H134" s="750">
        <v>999427</v>
      </c>
      <c r="I134" s="779">
        <f>G134-H134</f>
        <v>0</v>
      </c>
      <c r="J134" s="779">
        <f>$F134*I134</f>
        <v>0</v>
      </c>
      <c r="K134" s="779">
        <f>J134/1000000</f>
        <v>0</v>
      </c>
      <c r="L134" s="333">
        <v>30</v>
      </c>
      <c r="M134" s="750">
        <v>30</v>
      </c>
      <c r="N134" s="779">
        <f>L134-M134</f>
        <v>0</v>
      </c>
      <c r="O134" s="779">
        <f>$F134*N134</f>
        <v>0</v>
      </c>
      <c r="P134" s="779">
        <f>O134/1000000</f>
        <v>0</v>
      </c>
      <c r="Q134" s="831"/>
    </row>
    <row r="135" spans="1:17" ht="13.5" thickBot="1">
      <c r="A135" s="46"/>
      <c r="B135" s="140"/>
      <c r="C135" s="47"/>
      <c r="D135" s="90"/>
      <c r="E135" s="141"/>
      <c r="F135" s="90"/>
      <c r="G135" s="104"/>
      <c r="H135" s="105"/>
      <c r="I135" s="105"/>
      <c r="J135" s="105"/>
      <c r="K135" s="109"/>
      <c r="L135" s="104"/>
      <c r="M135" s="105"/>
      <c r="N135" s="105"/>
      <c r="O135" s="105"/>
      <c r="P135" s="109"/>
      <c r="Q135" s="575"/>
    </row>
    <row r="136" ht="13.5" thickTop="1"/>
    <row r="137" spans="2:16" ht="18">
      <c r="B137" s="308" t="s">
        <v>310</v>
      </c>
      <c r="K137" s="157">
        <f>SUM(K121:K135)</f>
        <v>0.6873499999999999</v>
      </c>
      <c r="P137" s="157">
        <f>SUM(P121:P135)</f>
        <v>-0.3326</v>
      </c>
    </row>
    <row r="138" spans="11:16" ht="15.75">
      <c r="K138" s="87"/>
      <c r="P138" s="87"/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spans="11:16" ht="15.75">
      <c r="K142" s="87"/>
      <c r="P142" s="87"/>
    </row>
    <row r="143" ht="13.5" thickBot="1"/>
    <row r="144" spans="1:17" ht="31.5" customHeight="1">
      <c r="A144" s="143" t="s">
        <v>243</v>
      </c>
      <c r="B144" s="144"/>
      <c r="C144" s="144"/>
      <c r="D144" s="145"/>
      <c r="E144" s="146"/>
      <c r="F144" s="145"/>
      <c r="G144" s="145"/>
      <c r="H144" s="144"/>
      <c r="I144" s="147"/>
      <c r="J144" s="148"/>
      <c r="K144" s="149"/>
      <c r="L144" s="576"/>
      <c r="M144" s="576"/>
      <c r="N144" s="576"/>
      <c r="O144" s="576"/>
      <c r="P144" s="576"/>
      <c r="Q144" s="577"/>
    </row>
    <row r="145" spans="1:17" ht="28.5" customHeight="1">
      <c r="A145" s="150" t="s">
        <v>305</v>
      </c>
      <c r="B145" s="84"/>
      <c r="C145" s="84"/>
      <c r="D145" s="84"/>
      <c r="E145" s="85"/>
      <c r="F145" s="84"/>
      <c r="G145" s="84"/>
      <c r="H145" s="84"/>
      <c r="I145" s="86"/>
      <c r="J145" s="84"/>
      <c r="K145" s="142">
        <f>K110</f>
        <v>-32.03282903666666</v>
      </c>
      <c r="L145" s="497"/>
      <c r="M145" s="497"/>
      <c r="N145" s="497"/>
      <c r="O145" s="497"/>
      <c r="P145" s="142">
        <f>P110</f>
        <v>0.5104969900000002</v>
      </c>
      <c r="Q145" s="578"/>
    </row>
    <row r="146" spans="1:17" ht="28.5" customHeight="1">
      <c r="A146" s="150" t="s">
        <v>306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2">
        <f>K137</f>
        <v>0.6873499999999999</v>
      </c>
      <c r="L146" s="497"/>
      <c r="M146" s="497"/>
      <c r="N146" s="497"/>
      <c r="O146" s="497"/>
      <c r="P146" s="142">
        <f>P137</f>
        <v>-0.3326</v>
      </c>
      <c r="Q146" s="578"/>
    </row>
    <row r="147" spans="1:17" ht="28.5" customHeight="1">
      <c r="A147" s="150" t="s">
        <v>244</v>
      </c>
      <c r="B147" s="84"/>
      <c r="C147" s="84"/>
      <c r="D147" s="84"/>
      <c r="E147" s="85"/>
      <c r="F147" s="84"/>
      <c r="G147" s="84"/>
      <c r="H147" s="84"/>
      <c r="I147" s="86"/>
      <c r="J147" s="84"/>
      <c r="K147" s="142">
        <f>'ROHTAK ROAD'!K43</f>
        <v>3.0472374999999996</v>
      </c>
      <c r="L147" s="497"/>
      <c r="M147" s="497"/>
      <c r="N147" s="497"/>
      <c r="O147" s="497"/>
      <c r="P147" s="142">
        <f>'ROHTAK ROAD'!P43</f>
        <v>0.0582</v>
      </c>
      <c r="Q147" s="578"/>
    </row>
    <row r="148" spans="1:17" ht="27.75" customHeight="1" thickBot="1">
      <c r="A148" s="152" t="s">
        <v>245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414">
        <f>SUM(K145:K147)</f>
        <v>-28.298241536666666</v>
      </c>
      <c r="L148" s="579"/>
      <c r="M148" s="579"/>
      <c r="N148" s="579"/>
      <c r="O148" s="579"/>
      <c r="P148" s="414">
        <f>SUM(P145:P147)</f>
        <v>0.23609699000000015</v>
      </c>
      <c r="Q148" s="580"/>
    </row>
    <row r="152" ht="13.5" thickBot="1">
      <c r="A152" s="238"/>
    </row>
    <row r="153" spans="1:17" ht="12.75">
      <c r="A153" s="581"/>
      <c r="B153" s="582"/>
      <c r="C153" s="582"/>
      <c r="D153" s="582"/>
      <c r="E153" s="582"/>
      <c r="F153" s="582"/>
      <c r="G153" s="582"/>
      <c r="H153" s="576"/>
      <c r="I153" s="576"/>
      <c r="J153" s="576"/>
      <c r="K153" s="576"/>
      <c r="L153" s="576"/>
      <c r="M153" s="576"/>
      <c r="N153" s="576"/>
      <c r="O153" s="576"/>
      <c r="P153" s="576"/>
      <c r="Q153" s="577"/>
    </row>
    <row r="154" spans="1:17" ht="23.25">
      <c r="A154" s="583" t="s">
        <v>327</v>
      </c>
      <c r="B154" s="584"/>
      <c r="C154" s="584"/>
      <c r="D154" s="584"/>
      <c r="E154" s="584"/>
      <c r="F154" s="584"/>
      <c r="G154" s="584"/>
      <c r="H154" s="497"/>
      <c r="I154" s="497"/>
      <c r="J154" s="497"/>
      <c r="K154" s="497"/>
      <c r="L154" s="497"/>
      <c r="M154" s="497"/>
      <c r="N154" s="497"/>
      <c r="O154" s="497"/>
      <c r="P154" s="497"/>
      <c r="Q154" s="578"/>
    </row>
    <row r="155" spans="1:17" ht="12.75">
      <c r="A155" s="585"/>
      <c r="B155" s="584"/>
      <c r="C155" s="584"/>
      <c r="D155" s="584"/>
      <c r="E155" s="584"/>
      <c r="F155" s="584"/>
      <c r="G155" s="584"/>
      <c r="H155" s="497"/>
      <c r="I155" s="497"/>
      <c r="J155" s="497"/>
      <c r="K155" s="497"/>
      <c r="L155" s="497"/>
      <c r="M155" s="497"/>
      <c r="N155" s="497"/>
      <c r="O155" s="497"/>
      <c r="P155" s="497"/>
      <c r="Q155" s="578"/>
    </row>
    <row r="156" spans="1:17" ht="15.75">
      <c r="A156" s="586"/>
      <c r="B156" s="587"/>
      <c r="C156" s="587"/>
      <c r="D156" s="587"/>
      <c r="E156" s="587"/>
      <c r="F156" s="587"/>
      <c r="G156" s="587"/>
      <c r="H156" s="497"/>
      <c r="I156" s="497"/>
      <c r="J156" s="497"/>
      <c r="K156" s="588" t="s">
        <v>339</v>
      </c>
      <c r="L156" s="497"/>
      <c r="M156" s="497"/>
      <c r="N156" s="497"/>
      <c r="O156" s="497"/>
      <c r="P156" s="588" t="s">
        <v>340</v>
      </c>
      <c r="Q156" s="578"/>
    </row>
    <row r="157" spans="1:17" ht="12.75">
      <c r="A157" s="589"/>
      <c r="B157" s="96"/>
      <c r="C157" s="96"/>
      <c r="D157" s="96"/>
      <c r="E157" s="96"/>
      <c r="F157" s="96"/>
      <c r="G157" s="96"/>
      <c r="H157" s="497"/>
      <c r="I157" s="497"/>
      <c r="J157" s="497"/>
      <c r="K157" s="497"/>
      <c r="L157" s="497"/>
      <c r="M157" s="497"/>
      <c r="N157" s="497"/>
      <c r="O157" s="497"/>
      <c r="P157" s="497"/>
      <c r="Q157" s="578"/>
    </row>
    <row r="158" spans="1:17" ht="12.75">
      <c r="A158" s="589"/>
      <c r="B158" s="96"/>
      <c r="C158" s="96"/>
      <c r="D158" s="96"/>
      <c r="E158" s="96"/>
      <c r="F158" s="96"/>
      <c r="G158" s="96"/>
      <c r="H158" s="497"/>
      <c r="I158" s="497"/>
      <c r="J158" s="497"/>
      <c r="K158" s="497"/>
      <c r="L158" s="497"/>
      <c r="M158" s="497"/>
      <c r="N158" s="497"/>
      <c r="O158" s="497"/>
      <c r="P158" s="497"/>
      <c r="Q158" s="578"/>
    </row>
    <row r="159" spans="1:17" ht="24.75" customHeight="1">
      <c r="A159" s="590" t="s">
        <v>330</v>
      </c>
      <c r="B159" s="591"/>
      <c r="C159" s="591"/>
      <c r="D159" s="592"/>
      <c r="E159" s="592"/>
      <c r="F159" s="593"/>
      <c r="G159" s="592"/>
      <c r="H159" s="497"/>
      <c r="I159" s="497"/>
      <c r="J159" s="497"/>
      <c r="K159" s="594">
        <f>K148</f>
        <v>-28.298241536666666</v>
      </c>
      <c r="L159" s="592" t="s">
        <v>328</v>
      </c>
      <c r="M159" s="497"/>
      <c r="N159" s="497"/>
      <c r="O159" s="497"/>
      <c r="P159" s="594">
        <f>P148</f>
        <v>0.23609699000000015</v>
      </c>
      <c r="Q159" s="595" t="s">
        <v>328</v>
      </c>
    </row>
    <row r="160" spans="1:17" ht="15">
      <c r="A160" s="596"/>
      <c r="B160" s="597"/>
      <c r="C160" s="597"/>
      <c r="D160" s="584"/>
      <c r="E160" s="584"/>
      <c r="F160" s="598"/>
      <c r="G160" s="584"/>
      <c r="H160" s="497"/>
      <c r="I160" s="497"/>
      <c r="J160" s="497"/>
      <c r="K160" s="574"/>
      <c r="L160" s="584"/>
      <c r="M160" s="497"/>
      <c r="N160" s="497"/>
      <c r="O160" s="497"/>
      <c r="P160" s="574"/>
      <c r="Q160" s="599"/>
    </row>
    <row r="161" spans="1:17" ht="22.5" customHeight="1">
      <c r="A161" s="600" t="s">
        <v>329</v>
      </c>
      <c r="B161" s="45"/>
      <c r="C161" s="45"/>
      <c r="D161" s="584"/>
      <c r="E161" s="584"/>
      <c r="F161" s="601"/>
      <c r="G161" s="592"/>
      <c r="H161" s="497"/>
      <c r="I161" s="497"/>
      <c r="J161" s="497"/>
      <c r="K161" s="594">
        <f>'STEPPED UP GENCO'!K38</f>
        <v>1.4903617987499993</v>
      </c>
      <c r="L161" s="592" t="s">
        <v>328</v>
      </c>
      <c r="M161" s="497"/>
      <c r="N161" s="497"/>
      <c r="O161" s="497"/>
      <c r="P161" s="594">
        <f>'STEPPED UP GENCO'!P38</f>
        <v>-1.0827709804999999</v>
      </c>
      <c r="Q161" s="595" t="s">
        <v>328</v>
      </c>
    </row>
    <row r="162" spans="1:17" ht="12.75">
      <c r="A162" s="602"/>
      <c r="B162" s="497"/>
      <c r="C162" s="497"/>
      <c r="D162" s="497"/>
      <c r="E162" s="497"/>
      <c r="F162" s="497"/>
      <c r="G162" s="497"/>
      <c r="H162" s="497"/>
      <c r="I162" s="497"/>
      <c r="J162" s="497"/>
      <c r="K162" s="497"/>
      <c r="L162" s="497"/>
      <c r="M162" s="497"/>
      <c r="N162" s="497"/>
      <c r="O162" s="497"/>
      <c r="P162" s="497"/>
      <c r="Q162" s="578"/>
    </row>
    <row r="163" spans="1:17" ht="12.75">
      <c r="A163" s="602"/>
      <c r="B163" s="497"/>
      <c r="C163" s="497"/>
      <c r="D163" s="497"/>
      <c r="E163" s="497"/>
      <c r="F163" s="497"/>
      <c r="G163" s="497"/>
      <c r="H163" s="497"/>
      <c r="I163" s="497"/>
      <c r="J163" s="497"/>
      <c r="K163" s="497"/>
      <c r="L163" s="497"/>
      <c r="M163" s="497"/>
      <c r="N163" s="497"/>
      <c r="O163" s="497"/>
      <c r="P163" s="497"/>
      <c r="Q163" s="578"/>
    </row>
    <row r="164" spans="1:17" ht="12.75">
      <c r="A164" s="602"/>
      <c r="B164" s="497"/>
      <c r="C164" s="497"/>
      <c r="D164" s="497"/>
      <c r="E164" s="497"/>
      <c r="F164" s="497"/>
      <c r="G164" s="497"/>
      <c r="H164" s="497"/>
      <c r="I164" s="497"/>
      <c r="J164" s="497"/>
      <c r="K164" s="497"/>
      <c r="L164" s="497"/>
      <c r="M164" s="497"/>
      <c r="N164" s="497"/>
      <c r="O164" s="497"/>
      <c r="P164" s="497"/>
      <c r="Q164" s="578"/>
    </row>
    <row r="165" spans="1:17" ht="21" thickBot="1">
      <c r="A165" s="603"/>
      <c r="B165" s="579"/>
      <c r="C165" s="579"/>
      <c r="D165" s="579"/>
      <c r="E165" s="579"/>
      <c r="F165" s="579"/>
      <c r="G165" s="579"/>
      <c r="H165" s="604"/>
      <c r="I165" s="604"/>
      <c r="J165" s="605" t="s">
        <v>331</v>
      </c>
      <c r="K165" s="606">
        <f>SUM(K159:K164)</f>
        <v>-26.807879737916668</v>
      </c>
      <c r="L165" s="604" t="s">
        <v>328</v>
      </c>
      <c r="M165" s="607"/>
      <c r="N165" s="579"/>
      <c r="O165" s="579"/>
      <c r="P165" s="606">
        <f>SUM(P159:P164)</f>
        <v>-0.8466739904999997</v>
      </c>
      <c r="Q165" s="608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12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2" zoomScaleNormal="85" zoomScaleSheetLayoutView="82" zoomScalePageLayoutView="0" workbookViewId="0" topLeftCell="A56">
      <selection activeCell="D168" sqref="D16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186" customFormat="1" ht="14.25" customHeight="1">
      <c r="A1" s="156" t="s">
        <v>237</v>
      </c>
    </row>
    <row r="2" spans="1:18" s="186" customFormat="1" ht="14.25" customHeight="1">
      <c r="A2" s="308" t="s">
        <v>238</v>
      </c>
      <c r="K2" s="700"/>
      <c r="Q2" s="866" t="str">
        <f>NDPL!$Q$1</f>
        <v>DECEMBER -2017</v>
      </c>
      <c r="R2" s="866"/>
    </row>
    <row r="3" s="186" customFormat="1" ht="14.25" customHeight="1">
      <c r="A3" s="852" t="s">
        <v>85</v>
      </c>
    </row>
    <row r="4" spans="1:16" ht="16.5" customHeight="1" thickBot="1">
      <c r="A4" s="88" t="s">
        <v>246</v>
      </c>
      <c r="G4" s="18"/>
      <c r="H4" s="18"/>
      <c r="I4" s="48" t="s">
        <v>7</v>
      </c>
      <c r="J4" s="18"/>
      <c r="K4" s="18"/>
      <c r="L4" s="18"/>
      <c r="M4" s="18"/>
      <c r="N4" s="48" t="s">
        <v>398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01/01/2018</v>
      </c>
      <c r="H5" s="33" t="str">
        <f>NDPL!H5</f>
        <v>INTIAL READING 01/12/2017</v>
      </c>
      <c r="I5" s="33" t="s">
        <v>4</v>
      </c>
      <c r="J5" s="33" t="s">
        <v>5</v>
      </c>
      <c r="K5" s="33" t="s">
        <v>6</v>
      </c>
      <c r="L5" s="35" t="str">
        <f>NDPL!G5</f>
        <v>FINAL READING 01/01/2018</v>
      </c>
      <c r="M5" s="33" t="str">
        <f>NDPL!H5</f>
        <v>INTIAL READING 01/12/2017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1"/>
      <c r="B7" s="352" t="s">
        <v>141</v>
      </c>
      <c r="C7" s="342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54" customFormat="1" ht="15.75" customHeight="1">
      <c r="A8" s="353">
        <v>1</v>
      </c>
      <c r="B8" s="354" t="s">
        <v>86</v>
      </c>
      <c r="C8" s="357">
        <v>4865110</v>
      </c>
      <c r="D8" s="40" t="s">
        <v>12</v>
      </c>
      <c r="E8" s="41" t="s">
        <v>346</v>
      </c>
      <c r="F8" s="363">
        <v>100</v>
      </c>
      <c r="G8" s="333">
        <v>12330</v>
      </c>
      <c r="H8" s="269">
        <v>12353</v>
      </c>
      <c r="I8" s="269">
        <f aca="true" t="shared" si="0" ref="I8:I13">G8-H8</f>
        <v>-23</v>
      </c>
      <c r="J8" s="269">
        <f aca="true" t="shared" si="1" ref="J8:J14">$F8*I8</f>
        <v>-2300</v>
      </c>
      <c r="K8" s="269">
        <f aca="true" t="shared" si="2" ref="K8:K14">J8/1000000</f>
        <v>-0.0023</v>
      </c>
      <c r="L8" s="333">
        <v>999068</v>
      </c>
      <c r="M8" s="269">
        <v>998773</v>
      </c>
      <c r="N8" s="269">
        <f aca="true" t="shared" si="3" ref="N8:N13">L8-M8</f>
        <v>295</v>
      </c>
      <c r="O8" s="269">
        <f aca="true" t="shared" si="4" ref="O8:O14">$F8*N8</f>
        <v>29500</v>
      </c>
      <c r="P8" s="269">
        <f aca="true" t="shared" si="5" ref="P8:P14">O8/1000000</f>
        <v>0.0295</v>
      </c>
      <c r="Q8" s="458"/>
    </row>
    <row r="9" spans="1:17" s="454" customFormat="1" ht="14.25" customHeight="1">
      <c r="A9" s="353">
        <v>2</v>
      </c>
      <c r="B9" s="354" t="s">
        <v>87</v>
      </c>
      <c r="C9" s="357">
        <v>4865080</v>
      </c>
      <c r="D9" s="40" t="s">
        <v>12</v>
      </c>
      <c r="E9" s="41" t="s">
        <v>346</v>
      </c>
      <c r="F9" s="363">
        <v>300</v>
      </c>
      <c r="G9" s="333">
        <v>8186</v>
      </c>
      <c r="H9" s="269">
        <v>8120</v>
      </c>
      <c r="I9" s="269">
        <f t="shared" si="0"/>
        <v>66</v>
      </c>
      <c r="J9" s="269">
        <f t="shared" si="1"/>
        <v>19800</v>
      </c>
      <c r="K9" s="269">
        <f t="shared" si="2"/>
        <v>0.0198</v>
      </c>
      <c r="L9" s="333">
        <v>7899</v>
      </c>
      <c r="M9" s="269">
        <v>7446</v>
      </c>
      <c r="N9" s="269">
        <f t="shared" si="3"/>
        <v>453</v>
      </c>
      <c r="O9" s="269">
        <f t="shared" si="4"/>
        <v>135900</v>
      </c>
      <c r="P9" s="269">
        <f t="shared" si="5"/>
        <v>0.1359</v>
      </c>
      <c r="Q9" s="470"/>
    </row>
    <row r="10" spans="1:17" s="454" customFormat="1" ht="15.75" customHeight="1">
      <c r="A10" s="353">
        <v>3</v>
      </c>
      <c r="B10" s="354" t="s">
        <v>88</v>
      </c>
      <c r="C10" s="357">
        <v>5295197</v>
      </c>
      <c r="D10" s="40" t="s">
        <v>12</v>
      </c>
      <c r="E10" s="41" t="s">
        <v>346</v>
      </c>
      <c r="F10" s="363">
        <v>75</v>
      </c>
      <c r="G10" s="333">
        <v>27619</v>
      </c>
      <c r="H10" s="269">
        <v>27366</v>
      </c>
      <c r="I10" s="269">
        <f>G10-H10</f>
        <v>253</v>
      </c>
      <c r="J10" s="269">
        <f>$F10*I10</f>
        <v>18975</v>
      </c>
      <c r="K10" s="269">
        <f>J10/1000000</f>
        <v>0.018975</v>
      </c>
      <c r="L10" s="333">
        <v>192290</v>
      </c>
      <c r="M10" s="269">
        <v>190954</v>
      </c>
      <c r="N10" s="269">
        <f>L10-M10</f>
        <v>1336</v>
      </c>
      <c r="O10" s="269">
        <f>$F10*N10</f>
        <v>100200</v>
      </c>
      <c r="P10" s="269">
        <f>O10/1000000</f>
        <v>0.1002</v>
      </c>
      <c r="Q10" s="458"/>
    </row>
    <row r="11" spans="1:17" s="454" customFormat="1" ht="15.75" customHeight="1">
      <c r="A11" s="353">
        <v>4</v>
      </c>
      <c r="B11" s="354" t="s">
        <v>89</v>
      </c>
      <c r="C11" s="357">
        <v>4865184</v>
      </c>
      <c r="D11" s="40" t="s">
        <v>12</v>
      </c>
      <c r="E11" s="41" t="s">
        <v>346</v>
      </c>
      <c r="F11" s="363">
        <v>300</v>
      </c>
      <c r="G11" s="333">
        <v>999035</v>
      </c>
      <c r="H11" s="269">
        <v>999058</v>
      </c>
      <c r="I11" s="269">
        <f t="shared" si="0"/>
        <v>-23</v>
      </c>
      <c r="J11" s="269">
        <f t="shared" si="1"/>
        <v>-6900</v>
      </c>
      <c r="K11" s="269">
        <f t="shared" si="2"/>
        <v>-0.0069</v>
      </c>
      <c r="L11" s="333">
        <v>5936</v>
      </c>
      <c r="M11" s="269">
        <v>5922</v>
      </c>
      <c r="N11" s="269">
        <f t="shared" si="3"/>
        <v>14</v>
      </c>
      <c r="O11" s="269">
        <f t="shared" si="4"/>
        <v>4200</v>
      </c>
      <c r="P11" s="269">
        <f t="shared" si="5"/>
        <v>0.0042</v>
      </c>
      <c r="Q11" s="458"/>
    </row>
    <row r="12" spans="1:17" s="454" customFormat="1" ht="15">
      <c r="A12" s="353">
        <v>5</v>
      </c>
      <c r="B12" s="354" t="s">
        <v>90</v>
      </c>
      <c r="C12" s="357">
        <v>4865103</v>
      </c>
      <c r="D12" s="40" t="s">
        <v>12</v>
      </c>
      <c r="E12" s="41" t="s">
        <v>346</v>
      </c>
      <c r="F12" s="363">
        <v>1333.3</v>
      </c>
      <c r="G12" s="333">
        <v>1753</v>
      </c>
      <c r="H12" s="269">
        <v>1754</v>
      </c>
      <c r="I12" s="269">
        <f t="shared" si="0"/>
        <v>-1</v>
      </c>
      <c r="J12" s="269">
        <f t="shared" si="1"/>
        <v>-1333.3</v>
      </c>
      <c r="K12" s="269">
        <f t="shared" si="2"/>
        <v>-0.0013333</v>
      </c>
      <c r="L12" s="333">
        <v>3056</v>
      </c>
      <c r="M12" s="269">
        <v>3056</v>
      </c>
      <c r="N12" s="269">
        <f t="shared" si="3"/>
        <v>0</v>
      </c>
      <c r="O12" s="269">
        <f t="shared" si="4"/>
        <v>0</v>
      </c>
      <c r="P12" s="269">
        <f t="shared" si="5"/>
        <v>0</v>
      </c>
      <c r="Q12" s="464"/>
    </row>
    <row r="13" spans="1:17" s="454" customFormat="1" ht="15.75" customHeight="1">
      <c r="A13" s="353">
        <v>6</v>
      </c>
      <c r="B13" s="354" t="s">
        <v>91</v>
      </c>
      <c r="C13" s="357">
        <v>4865101</v>
      </c>
      <c r="D13" s="40" t="s">
        <v>12</v>
      </c>
      <c r="E13" s="41" t="s">
        <v>346</v>
      </c>
      <c r="F13" s="363">
        <v>100</v>
      </c>
      <c r="G13" s="333">
        <v>34726</v>
      </c>
      <c r="H13" s="269">
        <v>34961</v>
      </c>
      <c r="I13" s="269">
        <f t="shared" si="0"/>
        <v>-235</v>
      </c>
      <c r="J13" s="269">
        <f t="shared" si="1"/>
        <v>-23500</v>
      </c>
      <c r="K13" s="269">
        <f t="shared" si="2"/>
        <v>-0.0235</v>
      </c>
      <c r="L13" s="333">
        <v>158900</v>
      </c>
      <c r="M13" s="269">
        <v>158833</v>
      </c>
      <c r="N13" s="269">
        <f t="shared" si="3"/>
        <v>67</v>
      </c>
      <c r="O13" s="269">
        <f t="shared" si="4"/>
        <v>6700</v>
      </c>
      <c r="P13" s="269">
        <f t="shared" si="5"/>
        <v>0.0067</v>
      </c>
      <c r="Q13" s="458"/>
    </row>
    <row r="14" spans="1:17" s="454" customFormat="1" ht="15.75" customHeight="1">
      <c r="A14" s="353">
        <v>7</v>
      </c>
      <c r="B14" s="354" t="s">
        <v>92</v>
      </c>
      <c r="C14" s="357">
        <v>5295196</v>
      </c>
      <c r="D14" s="40" t="s">
        <v>12</v>
      </c>
      <c r="E14" s="41" t="s">
        <v>346</v>
      </c>
      <c r="F14" s="832">
        <v>75</v>
      </c>
      <c r="G14" s="333">
        <v>13426</v>
      </c>
      <c r="H14" s="269">
        <v>12424</v>
      </c>
      <c r="I14" s="269">
        <f>G14-H14</f>
        <v>1002</v>
      </c>
      <c r="J14" s="269">
        <f t="shared" si="1"/>
        <v>75150</v>
      </c>
      <c r="K14" s="269">
        <f t="shared" si="2"/>
        <v>0.07515</v>
      </c>
      <c r="L14" s="333">
        <v>44096</v>
      </c>
      <c r="M14" s="269">
        <v>42592</v>
      </c>
      <c r="N14" s="269">
        <f>L14-M14</f>
        <v>1504</v>
      </c>
      <c r="O14" s="269">
        <f t="shared" si="4"/>
        <v>112800</v>
      </c>
      <c r="P14" s="269">
        <f t="shared" si="5"/>
        <v>0.1128</v>
      </c>
      <c r="Q14" s="458"/>
    </row>
    <row r="15" spans="1:17" ht="15.75" customHeight="1">
      <c r="A15" s="353"/>
      <c r="B15" s="356" t="s">
        <v>11</v>
      </c>
      <c r="C15" s="357"/>
      <c r="D15" s="40"/>
      <c r="E15" s="40"/>
      <c r="F15" s="363"/>
      <c r="G15" s="331"/>
      <c r="H15" s="332"/>
      <c r="I15" s="379"/>
      <c r="J15" s="379"/>
      <c r="K15" s="379"/>
      <c r="L15" s="380"/>
      <c r="M15" s="379"/>
      <c r="N15" s="379"/>
      <c r="O15" s="379"/>
      <c r="P15" s="379"/>
      <c r="Q15" s="154"/>
    </row>
    <row r="16" spans="1:17" s="454" customFormat="1" ht="15.75" customHeight="1">
      <c r="A16" s="353">
        <v>8</v>
      </c>
      <c r="B16" s="354" t="s">
        <v>369</v>
      </c>
      <c r="C16" s="357">
        <v>4864884</v>
      </c>
      <c r="D16" s="40" t="s">
        <v>12</v>
      </c>
      <c r="E16" s="41" t="s">
        <v>346</v>
      </c>
      <c r="F16" s="363">
        <v>1000</v>
      </c>
      <c r="G16" s="333">
        <v>987846</v>
      </c>
      <c r="H16" s="334">
        <v>988136</v>
      </c>
      <c r="I16" s="269">
        <f aca="true" t="shared" si="6" ref="I16:I26">G16-H16</f>
        <v>-290</v>
      </c>
      <c r="J16" s="269">
        <f aca="true" t="shared" si="7" ref="J16:J26">$F16*I16</f>
        <v>-290000</v>
      </c>
      <c r="K16" s="269">
        <f aca="true" t="shared" si="8" ref="K16:K26">J16/1000000</f>
        <v>-0.29</v>
      </c>
      <c r="L16" s="333">
        <v>2261</v>
      </c>
      <c r="M16" s="334">
        <v>2261</v>
      </c>
      <c r="N16" s="269">
        <f aca="true" t="shared" si="9" ref="N16:N26">L16-M16</f>
        <v>0</v>
      </c>
      <c r="O16" s="269">
        <f aca="true" t="shared" si="10" ref="O16:O26">$F16*N16</f>
        <v>0</v>
      </c>
      <c r="P16" s="269">
        <f aca="true" t="shared" si="11" ref="P16:P26">O16/1000000</f>
        <v>0</v>
      </c>
      <c r="Q16" s="491"/>
    </row>
    <row r="17" spans="1:17" s="454" customFormat="1" ht="15.75" customHeight="1">
      <c r="A17" s="353">
        <v>9</v>
      </c>
      <c r="B17" s="354" t="s">
        <v>93</v>
      </c>
      <c r="C17" s="357">
        <v>4864831</v>
      </c>
      <c r="D17" s="40" t="s">
        <v>12</v>
      </c>
      <c r="E17" s="41" t="s">
        <v>346</v>
      </c>
      <c r="F17" s="363">
        <v>1000</v>
      </c>
      <c r="G17" s="333">
        <v>996384</v>
      </c>
      <c r="H17" s="334">
        <v>996613</v>
      </c>
      <c r="I17" s="269">
        <f t="shared" si="6"/>
        <v>-229</v>
      </c>
      <c r="J17" s="269">
        <f t="shared" si="7"/>
        <v>-229000</v>
      </c>
      <c r="K17" s="269">
        <f t="shared" si="8"/>
        <v>-0.229</v>
      </c>
      <c r="L17" s="333">
        <v>3885</v>
      </c>
      <c r="M17" s="334">
        <v>3885</v>
      </c>
      <c r="N17" s="269">
        <f t="shared" si="9"/>
        <v>0</v>
      </c>
      <c r="O17" s="269">
        <f t="shared" si="10"/>
        <v>0</v>
      </c>
      <c r="P17" s="269">
        <f t="shared" si="11"/>
        <v>0</v>
      </c>
      <c r="Q17" s="458"/>
    </row>
    <row r="18" spans="1:17" s="454" customFormat="1" ht="15.75" customHeight="1">
      <c r="A18" s="353">
        <v>10</v>
      </c>
      <c r="B18" s="354" t="s">
        <v>124</v>
      </c>
      <c r="C18" s="357">
        <v>4864832</v>
      </c>
      <c r="D18" s="40" t="s">
        <v>12</v>
      </c>
      <c r="E18" s="41" t="s">
        <v>346</v>
      </c>
      <c r="F18" s="363">
        <v>1000</v>
      </c>
      <c r="G18" s="333">
        <v>999165</v>
      </c>
      <c r="H18" s="334">
        <v>998906</v>
      </c>
      <c r="I18" s="269">
        <f t="shared" si="6"/>
        <v>259</v>
      </c>
      <c r="J18" s="269">
        <f t="shared" si="7"/>
        <v>259000</v>
      </c>
      <c r="K18" s="269">
        <f t="shared" si="8"/>
        <v>0.259</v>
      </c>
      <c r="L18" s="333">
        <v>1475</v>
      </c>
      <c r="M18" s="334">
        <v>1475</v>
      </c>
      <c r="N18" s="269">
        <f t="shared" si="9"/>
        <v>0</v>
      </c>
      <c r="O18" s="269">
        <f t="shared" si="10"/>
        <v>0</v>
      </c>
      <c r="P18" s="269">
        <f t="shared" si="11"/>
        <v>0</v>
      </c>
      <c r="Q18" s="458"/>
    </row>
    <row r="19" spans="1:17" s="454" customFormat="1" ht="15.75" customHeight="1">
      <c r="A19" s="353">
        <v>11</v>
      </c>
      <c r="B19" s="354" t="s">
        <v>94</v>
      </c>
      <c r="C19" s="357">
        <v>4864833</v>
      </c>
      <c r="D19" s="40" t="s">
        <v>12</v>
      </c>
      <c r="E19" s="41" t="s">
        <v>346</v>
      </c>
      <c r="F19" s="363">
        <v>1000</v>
      </c>
      <c r="G19" s="333">
        <v>993923</v>
      </c>
      <c r="H19" s="334">
        <v>994479</v>
      </c>
      <c r="I19" s="269">
        <f t="shared" si="6"/>
        <v>-556</v>
      </c>
      <c r="J19" s="269">
        <f t="shared" si="7"/>
        <v>-556000</v>
      </c>
      <c r="K19" s="269">
        <f t="shared" si="8"/>
        <v>-0.556</v>
      </c>
      <c r="L19" s="333">
        <v>1455</v>
      </c>
      <c r="M19" s="334">
        <v>1455</v>
      </c>
      <c r="N19" s="269">
        <f t="shared" si="9"/>
        <v>0</v>
      </c>
      <c r="O19" s="269">
        <f t="shared" si="10"/>
        <v>0</v>
      </c>
      <c r="P19" s="269">
        <f t="shared" si="11"/>
        <v>0</v>
      </c>
      <c r="Q19" s="458"/>
    </row>
    <row r="20" spans="1:17" s="454" customFormat="1" ht="15.75" customHeight="1">
      <c r="A20" s="353">
        <v>12</v>
      </c>
      <c r="B20" s="354" t="s">
        <v>95</v>
      </c>
      <c r="C20" s="357">
        <v>4864834</v>
      </c>
      <c r="D20" s="40" t="s">
        <v>12</v>
      </c>
      <c r="E20" s="41" t="s">
        <v>346</v>
      </c>
      <c r="F20" s="363">
        <v>1000</v>
      </c>
      <c r="G20" s="333">
        <v>993437</v>
      </c>
      <c r="H20" s="334">
        <v>993447</v>
      </c>
      <c r="I20" s="269">
        <f t="shared" si="6"/>
        <v>-10</v>
      </c>
      <c r="J20" s="269">
        <f t="shared" si="7"/>
        <v>-10000</v>
      </c>
      <c r="K20" s="269">
        <f t="shared" si="8"/>
        <v>-0.01</v>
      </c>
      <c r="L20" s="333">
        <v>5605</v>
      </c>
      <c r="M20" s="334">
        <v>5640</v>
      </c>
      <c r="N20" s="269">
        <f t="shared" si="9"/>
        <v>-35</v>
      </c>
      <c r="O20" s="269">
        <f t="shared" si="10"/>
        <v>-35000</v>
      </c>
      <c r="P20" s="269">
        <f t="shared" si="11"/>
        <v>-0.035</v>
      </c>
      <c r="Q20" s="458"/>
    </row>
    <row r="21" spans="1:17" s="454" customFormat="1" ht="15.75" customHeight="1">
      <c r="A21" s="353">
        <v>13</v>
      </c>
      <c r="B21" s="319" t="s">
        <v>96</v>
      </c>
      <c r="C21" s="357">
        <v>4864889</v>
      </c>
      <c r="D21" s="44" t="s">
        <v>12</v>
      </c>
      <c r="E21" s="41" t="s">
        <v>346</v>
      </c>
      <c r="F21" s="363">
        <v>1000</v>
      </c>
      <c r="G21" s="333">
        <v>997276</v>
      </c>
      <c r="H21" s="334">
        <v>997306</v>
      </c>
      <c r="I21" s="269">
        <f t="shared" si="6"/>
        <v>-30</v>
      </c>
      <c r="J21" s="269">
        <f t="shared" si="7"/>
        <v>-30000</v>
      </c>
      <c r="K21" s="269">
        <f t="shared" si="8"/>
        <v>-0.03</v>
      </c>
      <c r="L21" s="333">
        <v>998750</v>
      </c>
      <c r="M21" s="334">
        <v>998747</v>
      </c>
      <c r="N21" s="269">
        <f t="shared" si="9"/>
        <v>3</v>
      </c>
      <c r="O21" s="269">
        <f t="shared" si="10"/>
        <v>3000</v>
      </c>
      <c r="P21" s="269">
        <f t="shared" si="11"/>
        <v>0.003</v>
      </c>
      <c r="Q21" s="458"/>
    </row>
    <row r="22" spans="1:17" s="454" customFormat="1" ht="15.75" customHeight="1">
      <c r="A22" s="353">
        <v>14</v>
      </c>
      <c r="B22" s="354" t="s">
        <v>97</v>
      </c>
      <c r="C22" s="357">
        <v>4864885</v>
      </c>
      <c r="D22" s="40" t="s">
        <v>12</v>
      </c>
      <c r="E22" s="41" t="s">
        <v>346</v>
      </c>
      <c r="F22" s="363">
        <v>1000</v>
      </c>
      <c r="G22" s="333">
        <v>998944</v>
      </c>
      <c r="H22" s="334">
        <v>998962</v>
      </c>
      <c r="I22" s="269">
        <f t="shared" si="6"/>
        <v>-18</v>
      </c>
      <c r="J22" s="269">
        <f t="shared" si="7"/>
        <v>-18000</v>
      </c>
      <c r="K22" s="269">
        <f t="shared" si="8"/>
        <v>-0.018</v>
      </c>
      <c r="L22" s="333">
        <v>999864</v>
      </c>
      <c r="M22" s="334">
        <v>999864</v>
      </c>
      <c r="N22" s="269">
        <f t="shared" si="9"/>
        <v>0</v>
      </c>
      <c r="O22" s="269">
        <f t="shared" si="10"/>
        <v>0</v>
      </c>
      <c r="P22" s="269">
        <f t="shared" si="11"/>
        <v>0</v>
      </c>
      <c r="Q22" s="458"/>
    </row>
    <row r="23" spans="1:17" s="454" customFormat="1" ht="15.75" customHeight="1">
      <c r="A23" s="353">
        <v>15</v>
      </c>
      <c r="B23" s="354" t="s">
        <v>98</v>
      </c>
      <c r="C23" s="357">
        <v>4864895</v>
      </c>
      <c r="D23" s="40" t="s">
        <v>12</v>
      </c>
      <c r="E23" s="41" t="s">
        <v>346</v>
      </c>
      <c r="F23" s="363">
        <v>800</v>
      </c>
      <c r="G23" s="333">
        <v>999076</v>
      </c>
      <c r="H23" s="334">
        <v>999104</v>
      </c>
      <c r="I23" s="269">
        <f>G23-H23</f>
        <v>-28</v>
      </c>
      <c r="J23" s="269">
        <f t="shared" si="7"/>
        <v>-22400</v>
      </c>
      <c r="K23" s="269">
        <f t="shared" si="8"/>
        <v>-0.0224</v>
      </c>
      <c r="L23" s="333">
        <v>2384</v>
      </c>
      <c r="M23" s="334">
        <v>2398</v>
      </c>
      <c r="N23" s="269">
        <f>L23-M23</f>
        <v>-14</v>
      </c>
      <c r="O23" s="269">
        <f t="shared" si="10"/>
        <v>-11200</v>
      </c>
      <c r="P23" s="269">
        <f t="shared" si="11"/>
        <v>-0.0112</v>
      </c>
      <c r="Q23" s="458"/>
    </row>
    <row r="24" spans="1:17" s="454" customFormat="1" ht="15.75" customHeight="1">
      <c r="A24" s="353">
        <v>16</v>
      </c>
      <c r="B24" s="354" t="s">
        <v>99</v>
      </c>
      <c r="C24" s="357">
        <v>4864838</v>
      </c>
      <c r="D24" s="40" t="s">
        <v>12</v>
      </c>
      <c r="E24" s="41" t="s">
        <v>346</v>
      </c>
      <c r="F24" s="363">
        <v>1000</v>
      </c>
      <c r="G24" s="333">
        <v>999232</v>
      </c>
      <c r="H24" s="334">
        <v>999362</v>
      </c>
      <c r="I24" s="269">
        <f t="shared" si="6"/>
        <v>-130</v>
      </c>
      <c r="J24" s="269">
        <f t="shared" si="7"/>
        <v>-130000</v>
      </c>
      <c r="K24" s="269">
        <f t="shared" si="8"/>
        <v>-0.13</v>
      </c>
      <c r="L24" s="333">
        <v>32997</v>
      </c>
      <c r="M24" s="334">
        <v>32997</v>
      </c>
      <c r="N24" s="269">
        <f t="shared" si="9"/>
        <v>0</v>
      </c>
      <c r="O24" s="269">
        <f t="shared" si="10"/>
        <v>0</v>
      </c>
      <c r="P24" s="269">
        <f t="shared" si="11"/>
        <v>0</v>
      </c>
      <c r="Q24" s="458"/>
    </row>
    <row r="25" spans="1:17" s="454" customFormat="1" ht="15.75" customHeight="1">
      <c r="A25" s="353">
        <v>17</v>
      </c>
      <c r="B25" s="354" t="s">
        <v>122</v>
      </c>
      <c r="C25" s="357">
        <v>4864839</v>
      </c>
      <c r="D25" s="40" t="s">
        <v>12</v>
      </c>
      <c r="E25" s="41" t="s">
        <v>346</v>
      </c>
      <c r="F25" s="363">
        <v>1000</v>
      </c>
      <c r="G25" s="333">
        <v>2178</v>
      </c>
      <c r="H25" s="334">
        <v>1719</v>
      </c>
      <c r="I25" s="269">
        <f t="shared" si="6"/>
        <v>459</v>
      </c>
      <c r="J25" s="269">
        <f t="shared" si="7"/>
        <v>459000</v>
      </c>
      <c r="K25" s="269">
        <f t="shared" si="8"/>
        <v>0.459</v>
      </c>
      <c r="L25" s="333">
        <v>9728</v>
      </c>
      <c r="M25" s="334">
        <v>9728</v>
      </c>
      <c r="N25" s="269">
        <f t="shared" si="9"/>
        <v>0</v>
      </c>
      <c r="O25" s="269">
        <f t="shared" si="10"/>
        <v>0</v>
      </c>
      <c r="P25" s="269">
        <f t="shared" si="11"/>
        <v>0</v>
      </c>
      <c r="Q25" s="458"/>
    </row>
    <row r="26" spans="1:17" s="454" customFormat="1" ht="15.75" customHeight="1">
      <c r="A26" s="353">
        <v>18</v>
      </c>
      <c r="B26" s="354" t="s">
        <v>123</v>
      </c>
      <c r="C26" s="357">
        <v>4864883</v>
      </c>
      <c r="D26" s="40" t="s">
        <v>12</v>
      </c>
      <c r="E26" s="41" t="s">
        <v>346</v>
      </c>
      <c r="F26" s="363">
        <v>1000</v>
      </c>
      <c r="G26" s="333">
        <v>2109</v>
      </c>
      <c r="H26" s="334">
        <v>2524</v>
      </c>
      <c r="I26" s="269">
        <f t="shared" si="6"/>
        <v>-415</v>
      </c>
      <c r="J26" s="269">
        <f t="shared" si="7"/>
        <v>-415000</v>
      </c>
      <c r="K26" s="269">
        <f t="shared" si="8"/>
        <v>-0.415</v>
      </c>
      <c r="L26" s="333">
        <v>17083</v>
      </c>
      <c r="M26" s="334">
        <v>17083</v>
      </c>
      <c r="N26" s="269">
        <f t="shared" si="9"/>
        <v>0</v>
      </c>
      <c r="O26" s="269">
        <f t="shared" si="10"/>
        <v>0</v>
      </c>
      <c r="P26" s="269">
        <f t="shared" si="11"/>
        <v>0</v>
      </c>
      <c r="Q26" s="458"/>
    </row>
    <row r="27" spans="1:17" s="454" customFormat="1" ht="15.75" customHeight="1">
      <c r="A27" s="353"/>
      <c r="B27" s="356" t="s">
        <v>100</v>
      </c>
      <c r="C27" s="357"/>
      <c r="D27" s="40"/>
      <c r="E27" s="40"/>
      <c r="F27" s="363"/>
      <c r="G27" s="333"/>
      <c r="H27" s="334"/>
      <c r="I27" s="498"/>
      <c r="J27" s="498"/>
      <c r="K27" s="130"/>
      <c r="L27" s="496"/>
      <c r="M27" s="498"/>
      <c r="N27" s="498"/>
      <c r="O27" s="498"/>
      <c r="P27" s="130"/>
      <c r="Q27" s="458"/>
    </row>
    <row r="28" spans="1:17" s="454" customFormat="1" ht="15.75" customHeight="1">
      <c r="A28" s="353">
        <v>19</v>
      </c>
      <c r="B28" s="354" t="s">
        <v>101</v>
      </c>
      <c r="C28" s="357">
        <v>4864954</v>
      </c>
      <c r="D28" s="40" t="s">
        <v>12</v>
      </c>
      <c r="E28" s="41" t="s">
        <v>346</v>
      </c>
      <c r="F28" s="363">
        <v>1250</v>
      </c>
      <c r="G28" s="333">
        <v>988824</v>
      </c>
      <c r="H28" s="334">
        <v>991295</v>
      </c>
      <c r="I28" s="269">
        <f>G28-H28</f>
        <v>-2471</v>
      </c>
      <c r="J28" s="269">
        <f>$F28*I28</f>
        <v>-3088750</v>
      </c>
      <c r="K28" s="269">
        <f>J28/1000000</f>
        <v>-3.08875</v>
      </c>
      <c r="L28" s="333">
        <v>951761</v>
      </c>
      <c r="M28" s="334">
        <v>951761</v>
      </c>
      <c r="N28" s="269">
        <f>L28-M28</f>
        <v>0</v>
      </c>
      <c r="O28" s="269">
        <f>$F28*N28</f>
        <v>0</v>
      </c>
      <c r="P28" s="269">
        <f>O28/1000000</f>
        <v>0</v>
      </c>
      <c r="Q28" s="458"/>
    </row>
    <row r="29" spans="1:17" s="753" customFormat="1" ht="15.75" customHeight="1">
      <c r="A29" s="833">
        <v>20</v>
      </c>
      <c r="B29" s="834" t="s">
        <v>102</v>
      </c>
      <c r="C29" s="835">
        <v>4865030</v>
      </c>
      <c r="D29" s="836" t="s">
        <v>12</v>
      </c>
      <c r="E29" s="837" t="s">
        <v>346</v>
      </c>
      <c r="F29" s="838">
        <v>1100</v>
      </c>
      <c r="G29" s="749">
        <v>0</v>
      </c>
      <c r="H29" s="750">
        <v>0</v>
      </c>
      <c r="I29" s="768">
        <f>G29-H29</f>
        <v>0</v>
      </c>
      <c r="J29" s="768">
        <f>$F29*I29</f>
        <v>0</v>
      </c>
      <c r="K29" s="768">
        <f>J29/1000000</f>
        <v>0</v>
      </c>
      <c r="L29" s="749">
        <v>973386</v>
      </c>
      <c r="M29" s="750">
        <v>976423</v>
      </c>
      <c r="N29" s="768">
        <f>L29-M29</f>
        <v>-3037</v>
      </c>
      <c r="O29" s="768">
        <f>$F29*N29</f>
        <v>-3340700</v>
      </c>
      <c r="P29" s="768">
        <f>O29/1000000</f>
        <v>-3.3407</v>
      </c>
      <c r="Q29" s="752"/>
    </row>
    <row r="30" spans="1:17" s="454" customFormat="1" ht="15.75" customHeight="1">
      <c r="A30" s="353">
        <v>21</v>
      </c>
      <c r="B30" s="354" t="s">
        <v>367</v>
      </c>
      <c r="C30" s="357">
        <v>4864943</v>
      </c>
      <c r="D30" s="40" t="s">
        <v>12</v>
      </c>
      <c r="E30" s="41" t="s">
        <v>346</v>
      </c>
      <c r="F30" s="363">
        <v>1000</v>
      </c>
      <c r="G30" s="333">
        <v>969053</v>
      </c>
      <c r="H30" s="334">
        <v>970237</v>
      </c>
      <c r="I30" s="269">
        <f>G30-H30</f>
        <v>-1184</v>
      </c>
      <c r="J30" s="269">
        <f>$F30*I30</f>
        <v>-1184000</v>
      </c>
      <c r="K30" s="269">
        <f>J30/1000000</f>
        <v>-1.184</v>
      </c>
      <c r="L30" s="333">
        <v>7610</v>
      </c>
      <c r="M30" s="334">
        <v>7610</v>
      </c>
      <c r="N30" s="269">
        <f>L30-M30</f>
        <v>0</v>
      </c>
      <c r="O30" s="269">
        <f>$F30*N30</f>
        <v>0</v>
      </c>
      <c r="P30" s="269">
        <f>O30/1000000</f>
        <v>0</v>
      </c>
      <c r="Q30" s="458"/>
    </row>
    <row r="31" spans="1:17" s="454" customFormat="1" ht="15.75" customHeight="1">
      <c r="A31" s="353"/>
      <c r="B31" s="356" t="s">
        <v>32</v>
      </c>
      <c r="C31" s="357"/>
      <c r="D31" s="40"/>
      <c r="E31" s="40"/>
      <c r="F31" s="363"/>
      <c r="G31" s="333"/>
      <c r="H31" s="334"/>
      <c r="I31" s="269"/>
      <c r="J31" s="269"/>
      <c r="K31" s="130">
        <f>SUM(K28:K30)</f>
        <v>-4.27275</v>
      </c>
      <c r="L31" s="268"/>
      <c r="M31" s="269"/>
      <c r="N31" s="269"/>
      <c r="O31" s="269"/>
      <c r="P31" s="130">
        <f>SUM(P28:P30)</f>
        <v>-3.3407</v>
      </c>
      <c r="Q31" s="458"/>
    </row>
    <row r="32" spans="1:17" s="753" customFormat="1" ht="15.75" customHeight="1">
      <c r="A32" s="833">
        <v>22</v>
      </c>
      <c r="B32" s="834" t="s">
        <v>103</v>
      </c>
      <c r="C32" s="835">
        <v>4864913</v>
      </c>
      <c r="D32" s="836" t="s">
        <v>12</v>
      </c>
      <c r="E32" s="837" t="s">
        <v>346</v>
      </c>
      <c r="F32" s="753">
        <v>-1000</v>
      </c>
      <c r="G32" s="749">
        <v>997978</v>
      </c>
      <c r="H32" s="750">
        <v>998923</v>
      </c>
      <c r="I32" s="768">
        <f>G32-H32</f>
        <v>-945</v>
      </c>
      <c r="J32" s="768">
        <f>$F32*I32</f>
        <v>945000</v>
      </c>
      <c r="K32" s="768">
        <f>J32/1000000</f>
        <v>0.945</v>
      </c>
      <c r="L32" s="749">
        <v>999978</v>
      </c>
      <c r="M32" s="750">
        <v>999978</v>
      </c>
      <c r="N32" s="768">
        <f>L32-M32</f>
        <v>0</v>
      </c>
      <c r="O32" s="768">
        <f>$F32*N32</f>
        <v>0</v>
      </c>
      <c r="P32" s="768">
        <f>O32/1000000</f>
        <v>0</v>
      </c>
      <c r="Q32" s="782"/>
    </row>
    <row r="33" spans="1:17" s="753" customFormat="1" ht="15.75" customHeight="1">
      <c r="A33" s="833">
        <v>23</v>
      </c>
      <c r="B33" s="834" t="s">
        <v>104</v>
      </c>
      <c r="C33" s="835">
        <v>5295140</v>
      </c>
      <c r="D33" s="836" t="s">
        <v>12</v>
      </c>
      <c r="E33" s="837" t="s">
        <v>346</v>
      </c>
      <c r="F33" s="835">
        <v>-1000</v>
      </c>
      <c r="G33" s="749">
        <v>997511</v>
      </c>
      <c r="H33" s="750">
        <v>998567</v>
      </c>
      <c r="I33" s="768">
        <f>G33-H33</f>
        <v>-1056</v>
      </c>
      <c r="J33" s="768">
        <f>$F33*I33</f>
        <v>1056000</v>
      </c>
      <c r="K33" s="768">
        <f>J33/1000000</f>
        <v>1.056</v>
      </c>
      <c r="L33" s="749">
        <v>999973</v>
      </c>
      <c r="M33" s="750">
        <v>999973</v>
      </c>
      <c r="N33" s="768">
        <f>L33-M33</f>
        <v>0</v>
      </c>
      <c r="O33" s="768">
        <f>$F33*N33</f>
        <v>0</v>
      </c>
      <c r="P33" s="768">
        <f>O33/1000000</f>
        <v>0</v>
      </c>
      <c r="Q33" s="752"/>
    </row>
    <row r="34" spans="1:17" ht="15.75" customHeight="1">
      <c r="A34" s="353">
        <v>24</v>
      </c>
      <c r="B34" s="393" t="s">
        <v>145</v>
      </c>
      <c r="C34" s="364">
        <v>4902528</v>
      </c>
      <c r="D34" s="12" t="s">
        <v>12</v>
      </c>
      <c r="E34" s="41" t="s">
        <v>346</v>
      </c>
      <c r="F34" s="364">
        <v>300</v>
      </c>
      <c r="G34" s="331">
        <v>15</v>
      </c>
      <c r="H34" s="332">
        <v>15</v>
      </c>
      <c r="I34" s="379">
        <f>G34-H34</f>
        <v>0</v>
      </c>
      <c r="J34" s="379">
        <f>$F34*I34</f>
        <v>0</v>
      </c>
      <c r="K34" s="379">
        <f>J34/1000000</f>
        <v>0</v>
      </c>
      <c r="L34" s="331">
        <v>464</v>
      </c>
      <c r="M34" s="332">
        <v>463</v>
      </c>
      <c r="N34" s="379">
        <f>L34-M34</f>
        <v>1</v>
      </c>
      <c r="O34" s="379">
        <f>$F34*N34</f>
        <v>300</v>
      </c>
      <c r="P34" s="379">
        <f>O34/1000000</f>
        <v>0.0003</v>
      </c>
      <c r="Q34" s="399"/>
    </row>
    <row r="35" spans="1:17" ht="15.75" customHeight="1">
      <c r="A35" s="353"/>
      <c r="B35" s="356" t="s">
        <v>27</v>
      </c>
      <c r="C35" s="357"/>
      <c r="D35" s="40"/>
      <c r="E35" s="40"/>
      <c r="F35" s="363"/>
      <c r="G35" s="331"/>
      <c r="H35" s="332"/>
      <c r="I35" s="379"/>
      <c r="J35" s="379"/>
      <c r="K35" s="379"/>
      <c r="L35" s="380"/>
      <c r="M35" s="379"/>
      <c r="N35" s="379"/>
      <c r="O35" s="379"/>
      <c r="P35" s="379"/>
      <c r="Q35" s="154"/>
    </row>
    <row r="36" spans="1:17" s="454" customFormat="1" ht="15">
      <c r="A36" s="353">
        <v>25</v>
      </c>
      <c r="B36" s="319" t="s">
        <v>46</v>
      </c>
      <c r="C36" s="357">
        <v>4864854</v>
      </c>
      <c r="D36" s="44" t="s">
        <v>12</v>
      </c>
      <c r="E36" s="41" t="s">
        <v>346</v>
      </c>
      <c r="F36" s="363">
        <v>1000</v>
      </c>
      <c r="G36" s="333">
        <v>999911</v>
      </c>
      <c r="H36" s="334">
        <v>999981</v>
      </c>
      <c r="I36" s="269">
        <f>G36-H36</f>
        <v>-70</v>
      </c>
      <c r="J36" s="269">
        <f>$F36*I36</f>
        <v>-70000</v>
      </c>
      <c r="K36" s="269">
        <f>J36/1000000</f>
        <v>-0.07</v>
      </c>
      <c r="L36" s="333">
        <v>6830</v>
      </c>
      <c r="M36" s="334">
        <v>6820</v>
      </c>
      <c r="N36" s="269">
        <f>L36-M36</f>
        <v>10</v>
      </c>
      <c r="O36" s="269">
        <f>$F36*N36</f>
        <v>10000</v>
      </c>
      <c r="P36" s="269">
        <f>O36/1000000</f>
        <v>0.01</v>
      </c>
      <c r="Q36" s="492"/>
    </row>
    <row r="37" spans="1:17" s="454" customFormat="1" ht="15.75" customHeight="1">
      <c r="A37" s="353"/>
      <c r="B37" s="356" t="s">
        <v>105</v>
      </c>
      <c r="C37" s="357"/>
      <c r="D37" s="40"/>
      <c r="E37" s="40"/>
      <c r="F37" s="363"/>
      <c r="G37" s="333"/>
      <c r="H37" s="334"/>
      <c r="I37" s="269"/>
      <c r="J37" s="269"/>
      <c r="K37" s="269"/>
      <c r="L37" s="268"/>
      <c r="M37" s="269"/>
      <c r="N37" s="269"/>
      <c r="O37" s="269"/>
      <c r="P37" s="269"/>
      <c r="Q37" s="458"/>
    </row>
    <row r="38" spans="1:17" s="454" customFormat="1" ht="14.25" customHeight="1">
      <c r="A38" s="353">
        <v>26</v>
      </c>
      <c r="B38" s="354" t="s">
        <v>106</v>
      </c>
      <c r="C38" s="357">
        <v>5295179</v>
      </c>
      <c r="D38" s="40" t="s">
        <v>12</v>
      </c>
      <c r="E38" s="41" t="s">
        <v>346</v>
      </c>
      <c r="F38" s="363">
        <v>-500</v>
      </c>
      <c r="G38" s="333">
        <v>49147</v>
      </c>
      <c r="H38" s="334">
        <v>46764</v>
      </c>
      <c r="I38" s="269">
        <f aca="true" t="shared" si="12" ref="I38:I43">G38-H38</f>
        <v>2383</v>
      </c>
      <c r="J38" s="269">
        <f aca="true" t="shared" si="13" ref="J38:J43">$F38*I38</f>
        <v>-1191500</v>
      </c>
      <c r="K38" s="269">
        <f aca="true" t="shared" si="14" ref="K38:K43">J38/1000000</f>
        <v>-1.1915</v>
      </c>
      <c r="L38" s="333">
        <v>654</v>
      </c>
      <c r="M38" s="334">
        <v>654</v>
      </c>
      <c r="N38" s="269">
        <f>L38-M38</f>
        <v>0</v>
      </c>
      <c r="O38" s="269">
        <f>$F38*N38</f>
        <v>0</v>
      </c>
      <c r="P38" s="269">
        <f>O38/1000000</f>
        <v>0</v>
      </c>
      <c r="Q38" s="458"/>
    </row>
    <row r="39" spans="1:17" s="454" customFormat="1" ht="14.25" customHeight="1">
      <c r="A39" s="353"/>
      <c r="B39" s="354"/>
      <c r="C39" s="357">
        <v>5295159</v>
      </c>
      <c r="D39" s="40" t="s">
        <v>12</v>
      </c>
      <c r="E39" s="41" t="s">
        <v>346</v>
      </c>
      <c r="F39" s="363">
        <v>-1000</v>
      </c>
      <c r="G39" s="333">
        <v>6556</v>
      </c>
      <c r="H39" s="334">
        <v>2632</v>
      </c>
      <c r="I39" s="269">
        <f t="shared" si="12"/>
        <v>3924</v>
      </c>
      <c r="J39" s="269">
        <f t="shared" si="13"/>
        <v>-3924000</v>
      </c>
      <c r="K39" s="269">
        <f t="shared" si="14"/>
        <v>-3.924</v>
      </c>
      <c r="L39" s="333">
        <v>0</v>
      </c>
      <c r="M39" s="334">
        <v>0</v>
      </c>
      <c r="N39" s="269">
        <f>L39-M39</f>
        <v>0</v>
      </c>
      <c r="O39" s="269">
        <f>$F39*N39</f>
        <v>0</v>
      </c>
      <c r="P39" s="269">
        <f>O39/1000000</f>
        <v>0</v>
      </c>
      <c r="Q39" s="458" t="s">
        <v>456</v>
      </c>
    </row>
    <row r="40" spans="1:17" s="454" customFormat="1" ht="14.25" customHeight="1">
      <c r="A40" s="353"/>
      <c r="B40" s="354"/>
      <c r="C40" s="357"/>
      <c r="D40" s="40"/>
      <c r="E40" s="41"/>
      <c r="F40" s="363">
        <v>-1000</v>
      </c>
      <c r="G40" s="333">
        <v>1307</v>
      </c>
      <c r="H40" s="334">
        <v>0</v>
      </c>
      <c r="I40" s="269">
        <f t="shared" si="12"/>
        <v>1307</v>
      </c>
      <c r="J40" s="269">
        <f t="shared" si="13"/>
        <v>-1307000</v>
      </c>
      <c r="K40" s="269">
        <f t="shared" si="14"/>
        <v>-1.307</v>
      </c>
      <c r="L40" s="333"/>
      <c r="M40" s="334"/>
      <c r="N40" s="269"/>
      <c r="O40" s="269"/>
      <c r="P40" s="269"/>
      <c r="Q40" s="458"/>
    </row>
    <row r="41" spans="1:17" s="454" customFormat="1" ht="14.25" customHeight="1">
      <c r="A41" s="353">
        <v>27</v>
      </c>
      <c r="B41" s="354" t="s">
        <v>107</v>
      </c>
      <c r="C41" s="357">
        <v>4865029</v>
      </c>
      <c r="D41" s="40" t="s">
        <v>12</v>
      </c>
      <c r="E41" s="41" t="s">
        <v>346</v>
      </c>
      <c r="F41" s="363">
        <v>-1000</v>
      </c>
      <c r="G41" s="333">
        <v>13944</v>
      </c>
      <c r="H41" s="334">
        <v>12768</v>
      </c>
      <c r="I41" s="269">
        <f t="shared" si="12"/>
        <v>1176</v>
      </c>
      <c r="J41" s="269">
        <f t="shared" si="13"/>
        <v>-1176000</v>
      </c>
      <c r="K41" s="269">
        <f t="shared" si="14"/>
        <v>-1.176</v>
      </c>
      <c r="L41" s="333">
        <v>999923</v>
      </c>
      <c r="M41" s="334">
        <v>999923</v>
      </c>
      <c r="N41" s="269">
        <f>L41-M41</f>
        <v>0</v>
      </c>
      <c r="O41" s="269">
        <f>$F41*N41</f>
        <v>0</v>
      </c>
      <c r="P41" s="269">
        <f>O41/1000000</f>
        <v>0</v>
      </c>
      <c r="Q41" s="470"/>
    </row>
    <row r="42" spans="1:17" s="454" customFormat="1" ht="14.25" customHeight="1">
      <c r="A42" s="353">
        <v>28</v>
      </c>
      <c r="B42" s="354" t="s">
        <v>108</v>
      </c>
      <c r="C42" s="357">
        <v>5128420</v>
      </c>
      <c r="D42" s="40" t="s">
        <v>12</v>
      </c>
      <c r="E42" s="41" t="s">
        <v>346</v>
      </c>
      <c r="F42" s="363">
        <v>-1000</v>
      </c>
      <c r="G42" s="333">
        <v>990243</v>
      </c>
      <c r="H42" s="334">
        <v>990673</v>
      </c>
      <c r="I42" s="269">
        <f t="shared" si="12"/>
        <v>-430</v>
      </c>
      <c r="J42" s="269">
        <f t="shared" si="13"/>
        <v>430000</v>
      </c>
      <c r="K42" s="269">
        <f t="shared" si="14"/>
        <v>0.43</v>
      </c>
      <c r="L42" s="333">
        <v>991899</v>
      </c>
      <c r="M42" s="334">
        <v>991899</v>
      </c>
      <c r="N42" s="269">
        <f>L42-M42</f>
        <v>0</v>
      </c>
      <c r="O42" s="269">
        <f>$F42*N42</f>
        <v>0</v>
      </c>
      <c r="P42" s="269">
        <f>O42/1000000</f>
        <v>0</v>
      </c>
      <c r="Q42" s="491"/>
    </row>
    <row r="43" spans="1:17" s="753" customFormat="1" ht="15.75" customHeight="1">
      <c r="A43" s="833">
        <v>29</v>
      </c>
      <c r="B43" s="748" t="s">
        <v>109</v>
      </c>
      <c r="C43" s="835">
        <v>4864906</v>
      </c>
      <c r="D43" s="836" t="s">
        <v>12</v>
      </c>
      <c r="E43" s="837" t="s">
        <v>346</v>
      </c>
      <c r="F43" s="838">
        <v>-1000</v>
      </c>
      <c r="G43" s="749">
        <v>993694</v>
      </c>
      <c r="H43" s="750">
        <v>994525</v>
      </c>
      <c r="I43" s="768">
        <f t="shared" si="12"/>
        <v>-831</v>
      </c>
      <c r="J43" s="768">
        <f t="shared" si="13"/>
        <v>831000</v>
      </c>
      <c r="K43" s="768">
        <f t="shared" si="14"/>
        <v>0.831</v>
      </c>
      <c r="L43" s="749">
        <v>998824</v>
      </c>
      <c r="M43" s="750">
        <v>998824</v>
      </c>
      <c r="N43" s="768">
        <f>L43-M43</f>
        <v>0</v>
      </c>
      <c r="O43" s="768">
        <f>$F43*N43</f>
        <v>0</v>
      </c>
      <c r="P43" s="768">
        <f>O43/1000000</f>
        <v>0</v>
      </c>
      <c r="Q43" s="839"/>
    </row>
    <row r="44" spans="1:17" ht="15.75" customHeight="1">
      <c r="A44" s="353"/>
      <c r="B44" s="356" t="s">
        <v>410</v>
      </c>
      <c r="C44" s="357"/>
      <c r="D44" s="462"/>
      <c r="E44" s="463"/>
      <c r="F44" s="363"/>
      <c r="G44" s="380"/>
      <c r="H44" s="379"/>
      <c r="I44" s="379"/>
      <c r="J44" s="379"/>
      <c r="K44" s="379"/>
      <c r="L44" s="380"/>
      <c r="M44" s="379"/>
      <c r="N44" s="379"/>
      <c r="O44" s="379"/>
      <c r="P44" s="379"/>
      <c r="Q44" s="191"/>
    </row>
    <row r="45" spans="1:17" s="454" customFormat="1" ht="12.75" customHeight="1">
      <c r="A45" s="353">
        <v>30</v>
      </c>
      <c r="B45" s="354" t="s">
        <v>106</v>
      </c>
      <c r="C45" s="357">
        <v>5295177</v>
      </c>
      <c r="D45" s="462" t="s">
        <v>12</v>
      </c>
      <c r="E45" s="463" t="s">
        <v>346</v>
      </c>
      <c r="F45" s="363">
        <v>-1000</v>
      </c>
      <c r="G45" s="333">
        <v>997435</v>
      </c>
      <c r="H45" s="334">
        <v>997384</v>
      </c>
      <c r="I45" s="269">
        <f>G45-H45</f>
        <v>51</v>
      </c>
      <c r="J45" s="269">
        <f>$F45*I45</f>
        <v>-51000</v>
      </c>
      <c r="K45" s="269">
        <f>J45/1000000</f>
        <v>-0.051</v>
      </c>
      <c r="L45" s="333">
        <v>999912</v>
      </c>
      <c r="M45" s="334">
        <v>999939</v>
      </c>
      <c r="N45" s="269">
        <f>L45-M45</f>
        <v>-27</v>
      </c>
      <c r="O45" s="269">
        <f>$F45*N45</f>
        <v>27000</v>
      </c>
      <c r="P45" s="269">
        <f>O45/1000000</f>
        <v>0.027</v>
      </c>
      <c r="Q45" s="733"/>
    </row>
    <row r="46" spans="1:17" s="454" customFormat="1" ht="12.75" customHeight="1">
      <c r="A46" s="353">
        <v>31</v>
      </c>
      <c r="B46" s="354" t="s">
        <v>413</v>
      </c>
      <c r="C46" s="357">
        <v>5128456</v>
      </c>
      <c r="D46" s="462" t="s">
        <v>12</v>
      </c>
      <c r="E46" s="463" t="s">
        <v>346</v>
      </c>
      <c r="F46" s="363">
        <v>-1000</v>
      </c>
      <c r="G46" s="333">
        <v>998610</v>
      </c>
      <c r="H46" s="334">
        <v>998639</v>
      </c>
      <c r="I46" s="269">
        <f>G46-H46</f>
        <v>-29</v>
      </c>
      <c r="J46" s="269">
        <f>$F46*I46</f>
        <v>29000</v>
      </c>
      <c r="K46" s="269">
        <f>J46/1000000</f>
        <v>0.029</v>
      </c>
      <c r="L46" s="333">
        <v>179</v>
      </c>
      <c r="M46" s="334">
        <v>186</v>
      </c>
      <c r="N46" s="269">
        <f>L46-M46</f>
        <v>-7</v>
      </c>
      <c r="O46" s="269">
        <f>$F46*N46</f>
        <v>7000</v>
      </c>
      <c r="P46" s="269">
        <f>O46/1000000</f>
        <v>0.007</v>
      </c>
      <c r="Q46" s="464"/>
    </row>
    <row r="47" spans="1:17" s="454" customFormat="1" ht="12.75" customHeight="1">
      <c r="A47" s="353">
        <v>32</v>
      </c>
      <c r="B47" s="354" t="s">
        <v>411</v>
      </c>
      <c r="C47" s="357">
        <v>5128452</v>
      </c>
      <c r="D47" s="462" t="s">
        <v>12</v>
      </c>
      <c r="E47" s="463" t="s">
        <v>346</v>
      </c>
      <c r="F47" s="363">
        <v>-1000</v>
      </c>
      <c r="G47" s="333">
        <v>992517</v>
      </c>
      <c r="H47" s="334">
        <v>992717</v>
      </c>
      <c r="I47" s="269">
        <f>G47-H47</f>
        <v>-200</v>
      </c>
      <c r="J47" s="269">
        <f>$F47*I47</f>
        <v>200000</v>
      </c>
      <c r="K47" s="269">
        <f>J47/1000000</f>
        <v>0.2</v>
      </c>
      <c r="L47" s="333">
        <v>999659</v>
      </c>
      <c r="M47" s="334">
        <v>999659</v>
      </c>
      <c r="N47" s="269">
        <f>L47-M47</f>
        <v>0</v>
      </c>
      <c r="O47" s="269">
        <f>$F47*N47</f>
        <v>0</v>
      </c>
      <c r="P47" s="269">
        <f>O47/1000000</f>
        <v>0</v>
      </c>
      <c r="Q47" s="485"/>
    </row>
    <row r="48" spans="1:17" s="454" customFormat="1" ht="15.75" customHeight="1">
      <c r="A48" s="353"/>
      <c r="B48" s="356" t="s">
        <v>42</v>
      </c>
      <c r="C48" s="357"/>
      <c r="D48" s="40"/>
      <c r="E48" s="40"/>
      <c r="F48" s="363"/>
      <c r="G48" s="333"/>
      <c r="H48" s="334"/>
      <c r="I48" s="269"/>
      <c r="J48" s="269"/>
      <c r="K48" s="269"/>
      <c r="L48" s="268"/>
      <c r="M48" s="269"/>
      <c r="N48" s="269"/>
      <c r="O48" s="269"/>
      <c r="P48" s="269"/>
      <c r="Q48" s="458"/>
    </row>
    <row r="49" spans="1:17" s="454" customFormat="1" ht="15.75" customHeight="1">
      <c r="A49" s="353"/>
      <c r="B49" s="355" t="s">
        <v>18</v>
      </c>
      <c r="C49" s="357"/>
      <c r="D49" s="44"/>
      <c r="E49" s="44"/>
      <c r="F49" s="363"/>
      <c r="G49" s="333"/>
      <c r="H49" s="334"/>
      <c r="I49" s="269"/>
      <c r="J49" s="269"/>
      <c r="K49" s="269"/>
      <c r="L49" s="268"/>
      <c r="M49" s="269"/>
      <c r="N49" s="269"/>
      <c r="O49" s="269"/>
      <c r="P49" s="269"/>
      <c r="Q49" s="458"/>
    </row>
    <row r="50" spans="1:17" s="753" customFormat="1" ht="15.75" customHeight="1">
      <c r="A50" s="833">
        <v>33</v>
      </c>
      <c r="B50" s="834" t="s">
        <v>19</v>
      </c>
      <c r="C50" s="835">
        <v>4864875</v>
      </c>
      <c r="D50" s="836" t="s">
        <v>12</v>
      </c>
      <c r="E50" s="837" t="s">
        <v>346</v>
      </c>
      <c r="F50" s="838">
        <v>1000</v>
      </c>
      <c r="G50" s="749">
        <v>649</v>
      </c>
      <c r="H50" s="750">
        <v>428</v>
      </c>
      <c r="I50" s="768">
        <f>G50-H50</f>
        <v>221</v>
      </c>
      <c r="J50" s="768">
        <f>$F50*I50</f>
        <v>221000</v>
      </c>
      <c r="K50" s="768">
        <f>J50/1000000</f>
        <v>0.221</v>
      </c>
      <c r="L50" s="749">
        <v>390</v>
      </c>
      <c r="M50" s="750">
        <v>390</v>
      </c>
      <c r="N50" s="768">
        <f>L50-M50</f>
        <v>0</v>
      </c>
      <c r="O50" s="768">
        <f>$F50*N50</f>
        <v>0</v>
      </c>
      <c r="P50" s="768">
        <f>O50/1000000</f>
        <v>0</v>
      </c>
      <c r="Q50" s="770"/>
    </row>
    <row r="51" spans="1:17" s="753" customFormat="1" ht="15.75" customHeight="1">
      <c r="A51" s="833">
        <v>34</v>
      </c>
      <c r="B51" s="834" t="s">
        <v>20</v>
      </c>
      <c r="C51" s="835">
        <v>4864914</v>
      </c>
      <c r="D51" s="836" t="s">
        <v>12</v>
      </c>
      <c r="E51" s="837" t="s">
        <v>346</v>
      </c>
      <c r="F51" s="838">
        <v>400</v>
      </c>
      <c r="G51" s="749">
        <v>2022</v>
      </c>
      <c r="H51" s="750">
        <v>1871</v>
      </c>
      <c r="I51" s="768">
        <f>G51-H51</f>
        <v>151</v>
      </c>
      <c r="J51" s="768">
        <f>$F51*I51</f>
        <v>60400</v>
      </c>
      <c r="K51" s="768">
        <f>J51/1000000</f>
        <v>0.0604</v>
      </c>
      <c r="L51" s="749">
        <v>9</v>
      </c>
      <c r="M51" s="750">
        <v>9</v>
      </c>
      <c r="N51" s="768">
        <f>L51-M51</f>
        <v>0</v>
      </c>
      <c r="O51" s="768">
        <f>$F51*N51</f>
        <v>0</v>
      </c>
      <c r="P51" s="768">
        <f>O51/1000000</f>
        <v>0</v>
      </c>
      <c r="Q51" s="752"/>
    </row>
    <row r="52" spans="1:17" ht="15.75" customHeight="1">
      <c r="A52" s="353"/>
      <c r="B52" s="356" t="s">
        <v>119</v>
      </c>
      <c r="C52" s="357"/>
      <c r="D52" s="40"/>
      <c r="E52" s="40"/>
      <c r="F52" s="363"/>
      <c r="G52" s="331"/>
      <c r="H52" s="332"/>
      <c r="I52" s="379"/>
      <c r="J52" s="379"/>
      <c r="K52" s="379"/>
      <c r="L52" s="380"/>
      <c r="M52" s="379"/>
      <c r="N52" s="379"/>
      <c r="O52" s="379"/>
      <c r="P52" s="379"/>
      <c r="Q52" s="154"/>
    </row>
    <row r="53" spans="1:17" s="454" customFormat="1" ht="12" customHeight="1">
      <c r="A53" s="353">
        <v>35</v>
      </c>
      <c r="B53" s="354" t="s">
        <v>120</v>
      </c>
      <c r="C53" s="357">
        <v>5295199</v>
      </c>
      <c r="D53" s="40" t="s">
        <v>12</v>
      </c>
      <c r="E53" s="41" t="s">
        <v>346</v>
      </c>
      <c r="F53" s="363">
        <v>1000</v>
      </c>
      <c r="G53" s="333">
        <v>998105</v>
      </c>
      <c r="H53" s="269">
        <v>998105</v>
      </c>
      <c r="I53" s="269">
        <f>G53-H53</f>
        <v>0</v>
      </c>
      <c r="J53" s="269">
        <f>$F53*I53</f>
        <v>0</v>
      </c>
      <c r="K53" s="269">
        <f>J53/1000000</f>
        <v>0</v>
      </c>
      <c r="L53" s="333">
        <v>1144</v>
      </c>
      <c r="M53" s="269">
        <v>1144</v>
      </c>
      <c r="N53" s="269">
        <f>L53-M53</f>
        <v>0</v>
      </c>
      <c r="O53" s="269">
        <f>$F53*N53</f>
        <v>0</v>
      </c>
      <c r="P53" s="269">
        <f>O53/1000000</f>
        <v>0</v>
      </c>
      <c r="Q53" s="458"/>
    </row>
    <row r="54" spans="1:17" s="497" customFormat="1" ht="15" customHeight="1">
      <c r="A54" s="341">
        <v>36</v>
      </c>
      <c r="B54" s="319" t="s">
        <v>121</v>
      </c>
      <c r="C54" s="357">
        <v>4865135</v>
      </c>
      <c r="D54" s="44" t="s">
        <v>12</v>
      </c>
      <c r="E54" s="41" t="s">
        <v>346</v>
      </c>
      <c r="F54" s="357">
        <v>1000</v>
      </c>
      <c r="G54" s="333">
        <v>151054</v>
      </c>
      <c r="H54" s="269">
        <v>151245</v>
      </c>
      <c r="I54" s="269">
        <f>G54-H54</f>
        <v>-191</v>
      </c>
      <c r="J54" s="269">
        <f>$F54*I54</f>
        <v>-191000</v>
      </c>
      <c r="K54" s="269">
        <f>J54/1000000</f>
        <v>-0.191</v>
      </c>
      <c r="L54" s="333">
        <v>54270</v>
      </c>
      <c r="M54" s="269">
        <v>54270</v>
      </c>
      <c r="N54" s="269">
        <f>L54-M54</f>
        <v>0</v>
      </c>
      <c r="O54" s="269">
        <f>$F54*N54</f>
        <v>0</v>
      </c>
      <c r="P54" s="269">
        <f>O54/1000000</f>
        <v>0</v>
      </c>
      <c r="Q54" s="333"/>
    </row>
    <row r="55" spans="1:17" s="454" customFormat="1" ht="14.25" customHeight="1">
      <c r="A55" s="341"/>
      <c r="B55" s="355" t="s">
        <v>447</v>
      </c>
      <c r="C55" s="357"/>
      <c r="D55" s="44"/>
      <c r="E55" s="41"/>
      <c r="F55" s="357"/>
      <c r="G55" s="333"/>
      <c r="H55" s="269"/>
      <c r="I55" s="269"/>
      <c r="J55" s="269"/>
      <c r="K55" s="269"/>
      <c r="L55" s="333"/>
      <c r="M55" s="269"/>
      <c r="N55" s="269"/>
      <c r="O55" s="269"/>
      <c r="P55" s="269"/>
      <c r="Q55" s="333"/>
    </row>
    <row r="56" spans="1:17" s="454" customFormat="1" ht="12.75" customHeight="1">
      <c r="A56" s="341">
        <v>37</v>
      </c>
      <c r="B56" s="319" t="s">
        <v>36</v>
      </c>
      <c r="C56" s="357">
        <v>5295145</v>
      </c>
      <c r="D56" s="44" t="s">
        <v>12</v>
      </c>
      <c r="E56" s="41" t="s">
        <v>346</v>
      </c>
      <c r="F56" s="357">
        <v>-1000</v>
      </c>
      <c r="G56" s="333">
        <v>983773</v>
      </c>
      <c r="H56" s="269">
        <v>983824</v>
      </c>
      <c r="I56" s="269">
        <f>G56-H56</f>
        <v>-51</v>
      </c>
      <c r="J56" s="269">
        <f>$F56*I56</f>
        <v>51000</v>
      </c>
      <c r="K56" s="269">
        <f>J56/1000000</f>
        <v>0.051</v>
      </c>
      <c r="L56" s="333">
        <v>999984</v>
      </c>
      <c r="M56" s="269">
        <v>999984</v>
      </c>
      <c r="N56" s="269">
        <f>L56-M56</f>
        <v>0</v>
      </c>
      <c r="O56" s="269">
        <f>$F56*N56</f>
        <v>0</v>
      </c>
      <c r="P56" s="269">
        <f>O56/1000000</f>
        <v>0</v>
      </c>
      <c r="Q56" s="333"/>
    </row>
    <row r="57" spans="1:17" s="454" customFormat="1" ht="14.25" customHeight="1" thickBot="1">
      <c r="A57" s="840">
        <v>38</v>
      </c>
      <c r="B57" s="841" t="s">
        <v>175</v>
      </c>
      <c r="C57" s="358">
        <v>5295146</v>
      </c>
      <c r="D57" s="358" t="s">
        <v>12</v>
      </c>
      <c r="E57" s="358" t="s">
        <v>346</v>
      </c>
      <c r="F57" s="358">
        <v>-1000</v>
      </c>
      <c r="G57" s="333">
        <v>997803</v>
      </c>
      <c r="H57" s="269">
        <v>997859</v>
      </c>
      <c r="I57" s="358">
        <f>G57-H57</f>
        <v>-56</v>
      </c>
      <c r="J57" s="358">
        <f>$F57*I57</f>
        <v>56000</v>
      </c>
      <c r="K57" s="358">
        <f>J57/1000000</f>
        <v>0.056</v>
      </c>
      <c r="L57" s="333">
        <v>999928</v>
      </c>
      <c r="M57" s="269">
        <v>999928</v>
      </c>
      <c r="N57" s="358">
        <f>L57-M57</f>
        <v>0</v>
      </c>
      <c r="O57" s="358">
        <f>$F57*N57</f>
        <v>0</v>
      </c>
      <c r="P57" s="358">
        <f>O57/1000000</f>
        <v>0</v>
      </c>
      <c r="Q57" s="456"/>
    </row>
    <row r="58" spans="1:17" s="454" customFormat="1" ht="6" customHeight="1" hidden="1" thickTop="1">
      <c r="A58" s="341"/>
      <c r="B58" s="319"/>
      <c r="C58" s="357"/>
      <c r="D58" s="44"/>
      <c r="E58" s="41"/>
      <c r="F58" s="357"/>
      <c r="G58" s="334"/>
      <c r="H58" s="334"/>
      <c r="I58" s="269"/>
      <c r="J58" s="269"/>
      <c r="K58" s="269"/>
      <c r="L58" s="334"/>
      <c r="M58" s="334"/>
      <c r="N58" s="269"/>
      <c r="O58" s="269"/>
      <c r="P58" s="269"/>
      <c r="Q58" s="497"/>
    </row>
    <row r="59" spans="2:16" ht="17.25" thickTop="1">
      <c r="B59" s="16" t="s">
        <v>139</v>
      </c>
      <c r="F59" s="201"/>
      <c r="I59" s="17"/>
      <c r="J59" s="17"/>
      <c r="K59" s="385">
        <f>SUM(K8:K54)-K31</f>
        <v>-9.313358300000004</v>
      </c>
      <c r="N59" s="17"/>
      <c r="O59" s="17"/>
      <c r="P59" s="385">
        <f>SUM(P8:P54)-P31</f>
        <v>-2.9503000000000004</v>
      </c>
    </row>
    <row r="60" spans="2:16" ht="1.5" customHeight="1">
      <c r="B60" s="16"/>
      <c r="F60" s="201"/>
      <c r="I60" s="17"/>
      <c r="J60" s="17"/>
      <c r="K60" s="28"/>
      <c r="N60" s="17"/>
      <c r="O60" s="17"/>
      <c r="P60" s="28"/>
    </row>
    <row r="61" spans="2:16" ht="16.5">
      <c r="B61" s="16" t="s">
        <v>140</v>
      </c>
      <c r="F61" s="201"/>
      <c r="I61" s="17"/>
      <c r="J61" s="17"/>
      <c r="K61" s="385">
        <f>SUM(K59:K60)</f>
        <v>-9.313358300000004</v>
      </c>
      <c r="N61" s="17"/>
      <c r="O61" s="17"/>
      <c r="P61" s="385">
        <f>SUM(P59:P60)</f>
        <v>-2.9503000000000004</v>
      </c>
    </row>
    <row r="62" ht="15">
      <c r="F62" s="201"/>
    </row>
    <row r="63" spans="6:17" ht="15">
      <c r="F63" s="201"/>
      <c r="Q63" s="248" t="str">
        <f>NDPL!$Q$1</f>
        <v>DECEMBER -2017</v>
      </c>
    </row>
    <row r="64" ht="15">
      <c r="F64" s="201"/>
    </row>
    <row r="65" spans="6:17" ht="15">
      <c r="F65" s="201"/>
      <c r="Q65" s="248"/>
    </row>
    <row r="66" spans="1:16" ht="18.75" thickBot="1">
      <c r="A66" s="88" t="s">
        <v>246</v>
      </c>
      <c r="F66" s="201"/>
      <c r="G66" s="6"/>
      <c r="H66" s="6"/>
      <c r="I66" s="48" t="s">
        <v>7</v>
      </c>
      <c r="J66" s="18"/>
      <c r="K66" s="18"/>
      <c r="L66" s="18"/>
      <c r="M66" s="18"/>
      <c r="N66" s="48" t="s">
        <v>398</v>
      </c>
      <c r="O66" s="18"/>
      <c r="P66" s="18"/>
    </row>
    <row r="67" spans="1:17" ht="39.75" thickBot="1" thickTop="1">
      <c r="A67" s="35" t="s">
        <v>8</v>
      </c>
      <c r="B67" s="32" t="s">
        <v>9</v>
      </c>
      <c r="C67" s="33" t="s">
        <v>1</v>
      </c>
      <c r="D67" s="33" t="s">
        <v>2</v>
      </c>
      <c r="E67" s="33" t="s">
        <v>3</v>
      </c>
      <c r="F67" s="33" t="s">
        <v>10</v>
      </c>
      <c r="G67" s="35" t="str">
        <f>NDPL!G5</f>
        <v>FINAL READING 01/01/2018</v>
      </c>
      <c r="H67" s="33" t="str">
        <f>NDPL!H5</f>
        <v>INTIAL READING 01/12/2017</v>
      </c>
      <c r="I67" s="33" t="s">
        <v>4</v>
      </c>
      <c r="J67" s="33" t="s">
        <v>5</v>
      </c>
      <c r="K67" s="33" t="s">
        <v>6</v>
      </c>
      <c r="L67" s="35" t="str">
        <f>NDPL!G5</f>
        <v>FINAL READING 01/01/2018</v>
      </c>
      <c r="M67" s="33" t="str">
        <f>NDPL!H5</f>
        <v>INTIAL READING 01/12/2017</v>
      </c>
      <c r="N67" s="33" t="s">
        <v>4</v>
      </c>
      <c r="O67" s="33" t="s">
        <v>5</v>
      </c>
      <c r="P67" s="33" t="s">
        <v>6</v>
      </c>
      <c r="Q67" s="34" t="s">
        <v>309</v>
      </c>
    </row>
    <row r="68" spans="1:16" ht="17.25" thickBot="1" thickTop="1">
      <c r="A68" s="19"/>
      <c r="B68" s="89"/>
      <c r="C68" s="19"/>
      <c r="D68" s="19"/>
      <c r="E68" s="19"/>
      <c r="F68" s="320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7" ht="15.75" customHeight="1" thickTop="1">
      <c r="A69" s="351"/>
      <c r="B69" s="352" t="s">
        <v>125</v>
      </c>
      <c r="C69" s="36"/>
      <c r="D69" s="36"/>
      <c r="E69" s="36"/>
      <c r="F69" s="321"/>
      <c r="G69" s="29"/>
      <c r="H69" s="466"/>
      <c r="I69" s="466"/>
      <c r="J69" s="466"/>
      <c r="K69" s="466"/>
      <c r="L69" s="29"/>
      <c r="M69" s="466"/>
      <c r="N69" s="466"/>
      <c r="O69" s="466"/>
      <c r="P69" s="466"/>
      <c r="Q69" s="563"/>
    </row>
    <row r="70" spans="1:17" s="454" customFormat="1" ht="15.75" customHeight="1">
      <c r="A70" s="353">
        <v>1</v>
      </c>
      <c r="B70" s="354" t="s">
        <v>15</v>
      </c>
      <c r="C70" s="357">
        <v>4864968</v>
      </c>
      <c r="D70" s="40" t="s">
        <v>12</v>
      </c>
      <c r="E70" s="41" t="s">
        <v>346</v>
      </c>
      <c r="F70" s="363">
        <v>-1000</v>
      </c>
      <c r="G70" s="333">
        <v>977300</v>
      </c>
      <c r="H70" s="334">
        <v>977357</v>
      </c>
      <c r="I70" s="334">
        <f>G70-H70</f>
        <v>-57</v>
      </c>
      <c r="J70" s="334">
        <f>$F70*I70</f>
        <v>57000</v>
      </c>
      <c r="K70" s="334">
        <f>J70/1000000</f>
        <v>0.057</v>
      </c>
      <c r="L70" s="333">
        <v>879040</v>
      </c>
      <c r="M70" s="334">
        <v>879040</v>
      </c>
      <c r="N70" s="334">
        <f>L70-M70</f>
        <v>0</v>
      </c>
      <c r="O70" s="334">
        <f>$F70*N70</f>
        <v>0</v>
      </c>
      <c r="P70" s="334">
        <f>O70/1000000</f>
        <v>0</v>
      </c>
      <c r="Q70" s="458"/>
    </row>
    <row r="71" spans="1:17" s="454" customFormat="1" ht="15.75" customHeight="1">
      <c r="A71" s="353">
        <v>2</v>
      </c>
      <c r="B71" s="354" t="s">
        <v>16</v>
      </c>
      <c r="C71" s="357">
        <v>5295149</v>
      </c>
      <c r="D71" s="40" t="s">
        <v>12</v>
      </c>
      <c r="E71" s="41" t="s">
        <v>346</v>
      </c>
      <c r="F71" s="363">
        <v>-1000</v>
      </c>
      <c r="G71" s="333">
        <v>993180</v>
      </c>
      <c r="H71" s="334">
        <v>992400</v>
      </c>
      <c r="I71" s="334">
        <f>G71-H71</f>
        <v>780</v>
      </c>
      <c r="J71" s="334">
        <f>$F71*I71</f>
        <v>-780000</v>
      </c>
      <c r="K71" s="334">
        <f>J71/1000000</f>
        <v>-0.78</v>
      </c>
      <c r="L71" s="333">
        <v>962312</v>
      </c>
      <c r="M71" s="334">
        <v>962312</v>
      </c>
      <c r="N71" s="334">
        <f>L71-M71</f>
        <v>0</v>
      </c>
      <c r="O71" s="334">
        <f>$F71*N71</f>
        <v>0</v>
      </c>
      <c r="P71" s="334">
        <f>O71/1000000</f>
        <v>0</v>
      </c>
      <c r="Q71" s="458"/>
    </row>
    <row r="72" spans="1:17" s="454" customFormat="1" ht="15">
      <c r="A72" s="353">
        <v>3</v>
      </c>
      <c r="B72" s="354" t="s">
        <v>17</v>
      </c>
      <c r="C72" s="357">
        <v>4865033</v>
      </c>
      <c r="D72" s="40" t="s">
        <v>12</v>
      </c>
      <c r="E72" s="41" t="s">
        <v>346</v>
      </c>
      <c r="F72" s="363">
        <v>-1000</v>
      </c>
      <c r="G72" s="333">
        <v>997150</v>
      </c>
      <c r="H72" s="334">
        <v>997724</v>
      </c>
      <c r="I72" s="334">
        <f>G72-H72</f>
        <v>-574</v>
      </c>
      <c r="J72" s="334">
        <f>$F72*I72</f>
        <v>574000</v>
      </c>
      <c r="K72" s="334">
        <f>J72/1000000</f>
        <v>0.574</v>
      </c>
      <c r="L72" s="333">
        <v>998957</v>
      </c>
      <c r="M72" s="334">
        <v>998957</v>
      </c>
      <c r="N72" s="334">
        <f>L72-M72</f>
        <v>0</v>
      </c>
      <c r="O72" s="334">
        <f>$F72*N72</f>
        <v>0</v>
      </c>
      <c r="P72" s="334">
        <f>O72/1000000</f>
        <v>0</v>
      </c>
      <c r="Q72" s="455"/>
    </row>
    <row r="73" spans="1:17" s="454" customFormat="1" ht="15">
      <c r="A73" s="353">
        <v>4</v>
      </c>
      <c r="B73" s="354" t="s">
        <v>165</v>
      </c>
      <c r="C73" s="357">
        <v>5100231</v>
      </c>
      <c r="D73" s="40" t="s">
        <v>12</v>
      </c>
      <c r="E73" s="41" t="s">
        <v>346</v>
      </c>
      <c r="F73" s="363">
        <v>-2000</v>
      </c>
      <c r="G73" s="333">
        <v>986449</v>
      </c>
      <c r="H73" s="334">
        <v>987941</v>
      </c>
      <c r="I73" s="334">
        <f>G73-H73</f>
        <v>-1492</v>
      </c>
      <c r="J73" s="334">
        <f>$F73*I73</f>
        <v>2984000</v>
      </c>
      <c r="K73" s="334">
        <f>J73/1000000</f>
        <v>2.984</v>
      </c>
      <c r="L73" s="333">
        <v>972206</v>
      </c>
      <c r="M73" s="334">
        <v>972206</v>
      </c>
      <c r="N73" s="334">
        <f>L73-M73</f>
        <v>0</v>
      </c>
      <c r="O73" s="334">
        <f>$F73*N73</f>
        <v>0</v>
      </c>
      <c r="P73" s="334">
        <f>O73/1000000</f>
        <v>0</v>
      </c>
      <c r="Q73" s="495"/>
    </row>
    <row r="74" spans="1:17" s="454" customFormat="1" ht="15.75" customHeight="1">
      <c r="A74" s="353"/>
      <c r="B74" s="355" t="s">
        <v>126</v>
      </c>
      <c r="C74" s="357"/>
      <c r="D74" s="44"/>
      <c r="E74" s="44"/>
      <c r="F74" s="363"/>
      <c r="G74" s="333"/>
      <c r="H74" s="334"/>
      <c r="I74" s="475"/>
      <c r="J74" s="475"/>
      <c r="K74" s="475"/>
      <c r="L74" s="333"/>
      <c r="M74" s="475"/>
      <c r="N74" s="475"/>
      <c r="O74" s="475"/>
      <c r="P74" s="475"/>
      <c r="Q74" s="458"/>
    </row>
    <row r="75" spans="1:17" s="454" customFormat="1" ht="15.75" customHeight="1">
      <c r="A75" s="353">
        <v>5</v>
      </c>
      <c r="B75" s="354" t="s">
        <v>127</v>
      </c>
      <c r="C75" s="357">
        <v>4864978</v>
      </c>
      <c r="D75" s="40" t="s">
        <v>12</v>
      </c>
      <c r="E75" s="41" t="s">
        <v>346</v>
      </c>
      <c r="F75" s="363">
        <v>-1000</v>
      </c>
      <c r="G75" s="333">
        <v>997247</v>
      </c>
      <c r="H75" s="334">
        <v>996704</v>
      </c>
      <c r="I75" s="475">
        <f aca="true" t="shared" si="15" ref="I75:I80">G75-H75</f>
        <v>543</v>
      </c>
      <c r="J75" s="475">
        <f aca="true" t="shared" si="16" ref="J75:J80">$F75*I75</f>
        <v>-543000</v>
      </c>
      <c r="K75" s="475">
        <f aca="true" t="shared" si="17" ref="K75:K80">J75/1000000</f>
        <v>-0.543</v>
      </c>
      <c r="L75" s="333">
        <v>999119</v>
      </c>
      <c r="M75" s="334">
        <v>999119</v>
      </c>
      <c r="N75" s="475">
        <f aca="true" t="shared" si="18" ref="N75:N80">L75-M75</f>
        <v>0</v>
      </c>
      <c r="O75" s="475">
        <f aca="true" t="shared" si="19" ref="O75:O80">$F75*N75</f>
        <v>0</v>
      </c>
      <c r="P75" s="475">
        <f aca="true" t="shared" si="20" ref="P75:P80">O75/1000000</f>
        <v>0</v>
      </c>
      <c r="Q75" s="458"/>
    </row>
    <row r="76" spans="1:17" s="454" customFormat="1" ht="15.75" customHeight="1">
      <c r="A76" s="353">
        <v>6</v>
      </c>
      <c r="B76" s="354" t="s">
        <v>128</v>
      </c>
      <c r="C76" s="357">
        <v>5128449</v>
      </c>
      <c r="D76" s="40" t="s">
        <v>12</v>
      </c>
      <c r="E76" s="41" t="s">
        <v>346</v>
      </c>
      <c r="F76" s="363">
        <v>-1000</v>
      </c>
      <c r="G76" s="333">
        <v>992682</v>
      </c>
      <c r="H76" s="334">
        <v>992538</v>
      </c>
      <c r="I76" s="475">
        <f t="shared" si="15"/>
        <v>144</v>
      </c>
      <c r="J76" s="475">
        <f t="shared" si="16"/>
        <v>-144000</v>
      </c>
      <c r="K76" s="475">
        <f t="shared" si="17"/>
        <v>-0.144</v>
      </c>
      <c r="L76" s="333">
        <v>998561</v>
      </c>
      <c r="M76" s="334">
        <v>998561</v>
      </c>
      <c r="N76" s="475">
        <f t="shared" si="18"/>
        <v>0</v>
      </c>
      <c r="O76" s="475">
        <f t="shared" si="19"/>
        <v>0</v>
      </c>
      <c r="P76" s="475">
        <f t="shared" si="20"/>
        <v>0</v>
      </c>
      <c r="Q76" s="458"/>
    </row>
    <row r="77" spans="1:17" s="753" customFormat="1" ht="15.75" customHeight="1">
      <c r="A77" s="833">
        <v>7</v>
      </c>
      <c r="B77" s="834" t="s">
        <v>129</v>
      </c>
      <c r="C77" s="835">
        <v>5295141</v>
      </c>
      <c r="D77" s="836" t="s">
        <v>12</v>
      </c>
      <c r="E77" s="837" t="s">
        <v>346</v>
      </c>
      <c r="F77" s="838">
        <v>-1000</v>
      </c>
      <c r="G77" s="749">
        <v>3256</v>
      </c>
      <c r="H77" s="750">
        <v>3006</v>
      </c>
      <c r="I77" s="842">
        <f t="shared" si="15"/>
        <v>250</v>
      </c>
      <c r="J77" s="842">
        <f t="shared" si="16"/>
        <v>-250000</v>
      </c>
      <c r="K77" s="842">
        <f t="shared" si="17"/>
        <v>-0.25</v>
      </c>
      <c r="L77" s="749">
        <v>999636</v>
      </c>
      <c r="M77" s="750">
        <v>999636</v>
      </c>
      <c r="N77" s="842">
        <f t="shared" si="18"/>
        <v>0</v>
      </c>
      <c r="O77" s="842">
        <f t="shared" si="19"/>
        <v>0</v>
      </c>
      <c r="P77" s="842">
        <f t="shared" si="20"/>
        <v>0</v>
      </c>
      <c r="Q77" s="752"/>
    </row>
    <row r="78" spans="1:17" s="753" customFormat="1" ht="15.75" customHeight="1">
      <c r="A78" s="833">
        <v>8</v>
      </c>
      <c r="B78" s="834" t="s">
        <v>130</v>
      </c>
      <c r="C78" s="835">
        <v>4865167</v>
      </c>
      <c r="D78" s="836" t="s">
        <v>12</v>
      </c>
      <c r="E78" s="837" t="s">
        <v>346</v>
      </c>
      <c r="F78" s="838">
        <v>-1000</v>
      </c>
      <c r="G78" s="749">
        <v>1655</v>
      </c>
      <c r="H78" s="768">
        <v>1655</v>
      </c>
      <c r="I78" s="842">
        <f t="shared" si="15"/>
        <v>0</v>
      </c>
      <c r="J78" s="842">
        <f t="shared" si="16"/>
        <v>0</v>
      </c>
      <c r="K78" s="842">
        <f t="shared" si="17"/>
        <v>0</v>
      </c>
      <c r="L78" s="749">
        <v>980809</v>
      </c>
      <c r="M78" s="750">
        <v>980809</v>
      </c>
      <c r="N78" s="842">
        <f t="shared" si="18"/>
        <v>0</v>
      </c>
      <c r="O78" s="842">
        <f t="shared" si="19"/>
        <v>0</v>
      </c>
      <c r="P78" s="842">
        <f t="shared" si="20"/>
        <v>0</v>
      </c>
      <c r="Q78" s="752"/>
    </row>
    <row r="79" spans="1:17" s="506" customFormat="1" ht="15">
      <c r="A79" s="546">
        <v>9</v>
      </c>
      <c r="B79" s="547" t="s">
        <v>131</v>
      </c>
      <c r="C79" s="548">
        <v>5295134</v>
      </c>
      <c r="D79" s="64" t="s">
        <v>12</v>
      </c>
      <c r="E79" s="65" t="s">
        <v>346</v>
      </c>
      <c r="F79" s="363">
        <v>-1000</v>
      </c>
      <c r="G79" s="333">
        <v>983762</v>
      </c>
      <c r="H79" s="334">
        <v>982815</v>
      </c>
      <c r="I79" s="475">
        <f t="shared" si="15"/>
        <v>947</v>
      </c>
      <c r="J79" s="475">
        <f t="shared" si="16"/>
        <v>-947000</v>
      </c>
      <c r="K79" s="475">
        <f t="shared" si="17"/>
        <v>-0.947</v>
      </c>
      <c r="L79" s="333">
        <v>937384</v>
      </c>
      <c r="M79" s="334">
        <v>937384</v>
      </c>
      <c r="N79" s="475">
        <f t="shared" si="18"/>
        <v>0</v>
      </c>
      <c r="O79" s="475">
        <f t="shared" si="19"/>
        <v>0</v>
      </c>
      <c r="P79" s="475">
        <f t="shared" si="20"/>
        <v>0</v>
      </c>
      <c r="Q79" s="549"/>
    </row>
    <row r="80" spans="1:17" s="454" customFormat="1" ht="15.75" customHeight="1">
      <c r="A80" s="353">
        <v>10</v>
      </c>
      <c r="B80" s="354" t="s">
        <v>132</v>
      </c>
      <c r="C80" s="357">
        <v>5295135</v>
      </c>
      <c r="D80" s="40" t="s">
        <v>12</v>
      </c>
      <c r="E80" s="41" t="s">
        <v>346</v>
      </c>
      <c r="F80" s="363">
        <v>-1000</v>
      </c>
      <c r="G80" s="333">
        <v>984677</v>
      </c>
      <c r="H80" s="334">
        <v>985507</v>
      </c>
      <c r="I80" s="334">
        <f t="shared" si="15"/>
        <v>-830</v>
      </c>
      <c r="J80" s="334">
        <f t="shared" si="16"/>
        <v>830000</v>
      </c>
      <c r="K80" s="334">
        <f t="shared" si="17"/>
        <v>0.83</v>
      </c>
      <c r="L80" s="333">
        <v>989833</v>
      </c>
      <c r="M80" s="334">
        <v>989833</v>
      </c>
      <c r="N80" s="334">
        <f t="shared" si="18"/>
        <v>0</v>
      </c>
      <c r="O80" s="334">
        <f t="shared" si="19"/>
        <v>0</v>
      </c>
      <c r="P80" s="334">
        <f t="shared" si="20"/>
        <v>0</v>
      </c>
      <c r="Q80" s="495"/>
    </row>
    <row r="81" spans="1:17" s="454" customFormat="1" ht="15.75" customHeight="1">
      <c r="A81" s="353"/>
      <c r="B81" s="356" t="s">
        <v>133</v>
      </c>
      <c r="C81" s="357"/>
      <c r="D81" s="40"/>
      <c r="E81" s="40"/>
      <c r="F81" s="363"/>
      <c r="G81" s="333"/>
      <c r="H81" s="334"/>
      <c r="I81" s="475"/>
      <c r="J81" s="475"/>
      <c r="K81" s="475"/>
      <c r="L81" s="333"/>
      <c r="M81" s="475"/>
      <c r="N81" s="475"/>
      <c r="O81" s="475"/>
      <c r="P81" s="475"/>
      <c r="Q81" s="458"/>
    </row>
    <row r="82" spans="1:17" s="454" customFormat="1" ht="15.75" customHeight="1">
      <c r="A82" s="353">
        <v>11</v>
      </c>
      <c r="B82" s="354" t="s">
        <v>134</v>
      </c>
      <c r="C82" s="357">
        <v>5100229</v>
      </c>
      <c r="D82" s="40" t="s">
        <v>12</v>
      </c>
      <c r="E82" s="41" t="s">
        <v>346</v>
      </c>
      <c r="F82" s="363">
        <v>-1000</v>
      </c>
      <c r="G82" s="333">
        <v>976420</v>
      </c>
      <c r="H82" s="334">
        <v>977060</v>
      </c>
      <c r="I82" s="475">
        <f>G82-H82</f>
        <v>-640</v>
      </c>
      <c r="J82" s="475">
        <f>$F82*I82</f>
        <v>640000</v>
      </c>
      <c r="K82" s="475">
        <f>J82/1000000</f>
        <v>0.64</v>
      </c>
      <c r="L82" s="333">
        <v>963301</v>
      </c>
      <c r="M82" s="334">
        <v>963301</v>
      </c>
      <c r="N82" s="475">
        <f>L82-M82</f>
        <v>0</v>
      </c>
      <c r="O82" s="475">
        <f>$F82*N82</f>
        <v>0</v>
      </c>
      <c r="P82" s="475">
        <f>O82/1000000</f>
        <v>0</v>
      </c>
      <c r="Q82" s="458"/>
    </row>
    <row r="83" spans="1:17" s="454" customFormat="1" ht="15.75" customHeight="1">
      <c r="A83" s="353">
        <v>12</v>
      </c>
      <c r="B83" s="354" t="s">
        <v>135</v>
      </c>
      <c r="C83" s="357">
        <v>4864917</v>
      </c>
      <c r="D83" s="40" t="s">
        <v>12</v>
      </c>
      <c r="E83" s="41" t="s">
        <v>346</v>
      </c>
      <c r="F83" s="363">
        <v>-1000</v>
      </c>
      <c r="G83" s="333">
        <v>958211</v>
      </c>
      <c r="H83" s="334">
        <v>958856</v>
      </c>
      <c r="I83" s="475">
        <f>G83-H83</f>
        <v>-645</v>
      </c>
      <c r="J83" s="475">
        <f>$F83*I83</f>
        <v>645000</v>
      </c>
      <c r="K83" s="475">
        <f>J83/1000000</f>
        <v>0.645</v>
      </c>
      <c r="L83" s="333">
        <v>829374</v>
      </c>
      <c r="M83" s="334">
        <v>829374</v>
      </c>
      <c r="N83" s="475">
        <f>L83-M83</f>
        <v>0</v>
      </c>
      <c r="O83" s="475">
        <f>$F83*N83</f>
        <v>0</v>
      </c>
      <c r="P83" s="475">
        <f>O83/1000000</f>
        <v>0</v>
      </c>
      <c r="Q83" s="458"/>
    </row>
    <row r="84" spans="1:17" s="454" customFormat="1" ht="15.75" customHeight="1">
      <c r="A84" s="353"/>
      <c r="B84" s="355" t="s">
        <v>136</v>
      </c>
      <c r="C84" s="357"/>
      <c r="D84" s="44"/>
      <c r="E84" s="44"/>
      <c r="F84" s="363"/>
      <c r="G84" s="333"/>
      <c r="H84" s="334"/>
      <c r="I84" s="475"/>
      <c r="J84" s="475"/>
      <c r="K84" s="475"/>
      <c r="L84" s="333"/>
      <c r="M84" s="475"/>
      <c r="N84" s="475"/>
      <c r="O84" s="475"/>
      <c r="P84" s="475"/>
      <c r="Q84" s="458"/>
    </row>
    <row r="85" spans="1:17" s="454" customFormat="1" ht="19.5" customHeight="1">
      <c r="A85" s="353">
        <v>13</v>
      </c>
      <c r="B85" s="354" t="s">
        <v>137</v>
      </c>
      <c r="C85" s="357">
        <v>4865053</v>
      </c>
      <c r="D85" s="40" t="s">
        <v>12</v>
      </c>
      <c r="E85" s="41" t="s">
        <v>346</v>
      </c>
      <c r="F85" s="363">
        <v>-1000</v>
      </c>
      <c r="G85" s="333">
        <v>18681</v>
      </c>
      <c r="H85" s="334">
        <v>17048</v>
      </c>
      <c r="I85" s="475">
        <f>G85-H85</f>
        <v>1633</v>
      </c>
      <c r="J85" s="475">
        <f>$F85*I85</f>
        <v>-1633000</v>
      </c>
      <c r="K85" s="475">
        <f>J85/1000000</f>
        <v>-1.633</v>
      </c>
      <c r="L85" s="333">
        <v>33706</v>
      </c>
      <c r="M85" s="334">
        <v>33706</v>
      </c>
      <c r="N85" s="475">
        <f>L85-M85</f>
        <v>0</v>
      </c>
      <c r="O85" s="475">
        <f>$F85*N85</f>
        <v>0</v>
      </c>
      <c r="P85" s="475">
        <f>O85/1000000</f>
        <v>0</v>
      </c>
      <c r="Q85" s="469"/>
    </row>
    <row r="86" spans="1:17" s="454" customFormat="1" ht="19.5" customHeight="1">
      <c r="A86" s="353">
        <v>14</v>
      </c>
      <c r="B86" s="354" t="s">
        <v>138</v>
      </c>
      <c r="C86" s="357">
        <v>5128445</v>
      </c>
      <c r="D86" s="40" t="s">
        <v>12</v>
      </c>
      <c r="E86" s="41" t="s">
        <v>346</v>
      </c>
      <c r="F86" s="363">
        <v>-1000</v>
      </c>
      <c r="G86" s="333">
        <v>6072</v>
      </c>
      <c r="H86" s="334">
        <v>4308</v>
      </c>
      <c r="I86" s="334">
        <f>G86-H86</f>
        <v>1764</v>
      </c>
      <c r="J86" s="334">
        <f>$F86*I86</f>
        <v>-1764000</v>
      </c>
      <c r="K86" s="334">
        <f>J86/1000000</f>
        <v>-1.764</v>
      </c>
      <c r="L86" s="333">
        <v>999918</v>
      </c>
      <c r="M86" s="334">
        <v>999918</v>
      </c>
      <c r="N86" s="334">
        <f>L86-M86</f>
        <v>0</v>
      </c>
      <c r="O86" s="334">
        <f>$F86*N86</f>
        <v>0</v>
      </c>
      <c r="P86" s="334">
        <f>O86/1000000</f>
        <v>0</v>
      </c>
      <c r="Q86" s="469"/>
    </row>
    <row r="87" spans="1:17" s="454" customFormat="1" ht="19.5" customHeight="1">
      <c r="A87" s="353">
        <v>15</v>
      </c>
      <c r="B87" s="354" t="s">
        <v>412</v>
      </c>
      <c r="C87" s="357">
        <v>5295165</v>
      </c>
      <c r="D87" s="40" t="s">
        <v>12</v>
      </c>
      <c r="E87" s="41" t="s">
        <v>346</v>
      </c>
      <c r="F87" s="363">
        <v>-1000</v>
      </c>
      <c r="G87" s="333">
        <v>962750</v>
      </c>
      <c r="H87" s="334">
        <v>960228</v>
      </c>
      <c r="I87" s="334">
        <f>G87-H87</f>
        <v>2522</v>
      </c>
      <c r="J87" s="334">
        <f>$F87*I87</f>
        <v>-2522000</v>
      </c>
      <c r="K87" s="334">
        <f>J87/1000000</f>
        <v>-2.522</v>
      </c>
      <c r="L87" s="333">
        <v>919598</v>
      </c>
      <c r="M87" s="334">
        <v>919598</v>
      </c>
      <c r="N87" s="334">
        <f>L87-M87</f>
        <v>0</v>
      </c>
      <c r="O87" s="334">
        <f>$F87*N87</f>
        <v>0</v>
      </c>
      <c r="P87" s="334">
        <f>O87/1000000</f>
        <v>0</v>
      </c>
      <c r="Q87" s="469"/>
    </row>
    <row r="88" spans="1:17" s="454" customFormat="1" ht="14.25" customHeight="1">
      <c r="A88" s="353"/>
      <c r="B88" s="356" t="s">
        <v>143</v>
      </c>
      <c r="C88" s="357"/>
      <c r="D88" s="40"/>
      <c r="E88" s="40"/>
      <c r="F88" s="363"/>
      <c r="G88" s="382"/>
      <c r="H88" s="334"/>
      <c r="I88" s="334"/>
      <c r="J88" s="334"/>
      <c r="K88" s="334"/>
      <c r="L88" s="382"/>
      <c r="M88" s="334"/>
      <c r="N88" s="334"/>
      <c r="O88" s="334"/>
      <c r="P88" s="334"/>
      <c r="Q88" s="458"/>
    </row>
    <row r="89" spans="1:17" s="454" customFormat="1" ht="15.75" thickBot="1">
      <c r="A89" s="736">
        <v>16</v>
      </c>
      <c r="B89" s="737" t="s">
        <v>144</v>
      </c>
      <c r="C89" s="358">
        <v>4865087</v>
      </c>
      <c r="D89" s="90" t="s">
        <v>12</v>
      </c>
      <c r="E89" s="503" t="s">
        <v>346</v>
      </c>
      <c r="F89" s="358">
        <v>100</v>
      </c>
      <c r="G89" s="333">
        <v>0</v>
      </c>
      <c r="H89" s="457">
        <v>0</v>
      </c>
      <c r="I89" s="457">
        <f>G89-H89</f>
        <v>0</v>
      </c>
      <c r="J89" s="457">
        <f>$F89*I89</f>
        <v>0</v>
      </c>
      <c r="K89" s="457">
        <f>J89/1000000</f>
        <v>0</v>
      </c>
      <c r="L89" s="333">
        <v>0</v>
      </c>
      <c r="M89" s="457">
        <v>0</v>
      </c>
      <c r="N89" s="457">
        <f>L89-M89</f>
        <v>0</v>
      </c>
      <c r="O89" s="457">
        <f>$F89*N89</f>
        <v>0</v>
      </c>
      <c r="P89" s="457">
        <f>O89/1000000</f>
        <v>0</v>
      </c>
      <c r="Q89" s="738"/>
    </row>
    <row r="90" spans="1:17" ht="18.75" thickTop="1">
      <c r="A90" s="454"/>
      <c r="B90" s="295" t="s">
        <v>248</v>
      </c>
      <c r="C90" s="454"/>
      <c r="D90" s="454"/>
      <c r="E90" s="454"/>
      <c r="F90" s="609"/>
      <c r="G90" s="454"/>
      <c r="H90" s="454"/>
      <c r="I90" s="564"/>
      <c r="J90" s="564"/>
      <c r="K90" s="157">
        <f>SUM(K70:K88)</f>
        <v>-2.8529999999999998</v>
      </c>
      <c r="L90" s="497"/>
      <c r="M90" s="454"/>
      <c r="N90" s="564"/>
      <c r="O90" s="564"/>
      <c r="P90" s="157">
        <f>SUM(P70:P88)</f>
        <v>0</v>
      </c>
      <c r="Q90" s="454"/>
    </row>
    <row r="91" spans="2:16" ht="18">
      <c r="B91" s="295"/>
      <c r="F91" s="201"/>
      <c r="I91" s="17"/>
      <c r="J91" s="17"/>
      <c r="K91" s="20"/>
      <c r="L91" s="18"/>
      <c r="N91" s="17"/>
      <c r="O91" s="17"/>
      <c r="P91" s="297"/>
    </row>
    <row r="92" spans="2:16" ht="18">
      <c r="B92" s="295" t="s">
        <v>146</v>
      </c>
      <c r="F92" s="201"/>
      <c r="I92" s="17"/>
      <c r="J92" s="17"/>
      <c r="K92" s="350">
        <f>SUM(K90:K91)</f>
        <v>-2.8529999999999998</v>
      </c>
      <c r="L92" s="18"/>
      <c r="N92" s="17"/>
      <c r="O92" s="17"/>
      <c r="P92" s="350">
        <f>SUM(P90:P91)</f>
        <v>0</v>
      </c>
    </row>
    <row r="93" spans="6:16" ht="15">
      <c r="F93" s="201"/>
      <c r="I93" s="17"/>
      <c r="J93" s="17"/>
      <c r="K93" s="20"/>
      <c r="L93" s="18"/>
      <c r="N93" s="17"/>
      <c r="O93" s="17"/>
      <c r="P93" s="20"/>
    </row>
    <row r="94" spans="6:16" ht="15">
      <c r="F94" s="201"/>
      <c r="I94" s="17"/>
      <c r="J94" s="17"/>
      <c r="K94" s="20"/>
      <c r="L94" s="18"/>
      <c r="N94" s="17"/>
      <c r="O94" s="17"/>
      <c r="P94" s="20"/>
    </row>
    <row r="95" spans="6:18" ht="15">
      <c r="F95" s="201"/>
      <c r="I95" s="17"/>
      <c r="J95" s="17"/>
      <c r="K95" s="20"/>
      <c r="L95" s="18"/>
      <c r="N95" s="17"/>
      <c r="O95" s="17"/>
      <c r="P95" s="20"/>
      <c r="Q95" s="248" t="str">
        <f>NDPL!Q1</f>
        <v>DECEMBER -2017</v>
      </c>
      <c r="R95" s="248"/>
    </row>
    <row r="96" spans="1:16" ht="18.75" thickBot="1">
      <c r="A96" s="308" t="s">
        <v>247</v>
      </c>
      <c r="F96" s="201"/>
      <c r="G96" s="6"/>
      <c r="H96" s="6"/>
      <c r="I96" s="48" t="s">
        <v>7</v>
      </c>
      <c r="J96" s="18"/>
      <c r="K96" s="18"/>
      <c r="L96" s="18"/>
      <c r="M96" s="18"/>
      <c r="N96" s="48" t="s">
        <v>398</v>
      </c>
      <c r="O96" s="18"/>
      <c r="P96" s="18"/>
    </row>
    <row r="97" spans="1:17" ht="48" customHeight="1" thickBot="1" thickTop="1">
      <c r="A97" s="35" t="s">
        <v>8</v>
      </c>
      <c r="B97" s="32" t="s">
        <v>9</v>
      </c>
      <c r="C97" s="33" t="s">
        <v>1</v>
      </c>
      <c r="D97" s="33" t="s">
        <v>2</v>
      </c>
      <c r="E97" s="33" t="s">
        <v>3</v>
      </c>
      <c r="F97" s="33" t="s">
        <v>10</v>
      </c>
      <c r="G97" s="35" t="str">
        <f>NDPL!G5</f>
        <v>FINAL READING 01/01/2018</v>
      </c>
      <c r="H97" s="33" t="str">
        <f>NDPL!H5</f>
        <v>INTIAL READING 01/12/2017</v>
      </c>
      <c r="I97" s="33" t="s">
        <v>4</v>
      </c>
      <c r="J97" s="33" t="s">
        <v>5</v>
      </c>
      <c r="K97" s="33" t="s">
        <v>6</v>
      </c>
      <c r="L97" s="35" t="str">
        <f>NDPL!G5</f>
        <v>FINAL READING 01/01/2018</v>
      </c>
      <c r="M97" s="33" t="str">
        <f>NDPL!H5</f>
        <v>INTIAL READING 01/12/2017</v>
      </c>
      <c r="N97" s="33" t="s">
        <v>4</v>
      </c>
      <c r="O97" s="33" t="s">
        <v>5</v>
      </c>
      <c r="P97" s="33" t="s">
        <v>6</v>
      </c>
      <c r="Q97" s="34" t="s">
        <v>309</v>
      </c>
    </row>
    <row r="98" spans="1:16" ht="17.25" thickBot="1" thickTop="1">
      <c r="A98" s="5"/>
      <c r="B98" s="43"/>
      <c r="C98" s="4"/>
      <c r="D98" s="4"/>
      <c r="E98" s="4"/>
      <c r="F98" s="322"/>
      <c r="G98" s="4"/>
      <c r="H98" s="4"/>
      <c r="I98" s="4"/>
      <c r="J98" s="4"/>
      <c r="K98" s="4"/>
      <c r="L98" s="19"/>
      <c r="M98" s="4"/>
      <c r="N98" s="4"/>
      <c r="O98" s="4"/>
      <c r="P98" s="4"/>
    </row>
    <row r="99" spans="1:17" ht="15.75" customHeight="1" thickTop="1">
      <c r="A99" s="351"/>
      <c r="B99" s="360" t="s">
        <v>32</v>
      </c>
      <c r="C99" s="361"/>
      <c r="D99" s="83"/>
      <c r="E99" s="91"/>
      <c r="F99" s="323"/>
      <c r="G99" s="31"/>
      <c r="H99" s="24"/>
      <c r="I99" s="25"/>
      <c r="J99" s="25"/>
      <c r="K99" s="25"/>
      <c r="L99" s="23"/>
      <c r="M99" s="24"/>
      <c r="N99" s="25"/>
      <c r="O99" s="25"/>
      <c r="P99" s="25"/>
      <c r="Q99" s="153"/>
    </row>
    <row r="100" spans="1:17" s="454" customFormat="1" ht="15.75" customHeight="1">
      <c r="A100" s="353">
        <v>1</v>
      </c>
      <c r="B100" s="354" t="s">
        <v>33</v>
      </c>
      <c r="C100" s="357">
        <v>4902506</v>
      </c>
      <c r="D100" s="462" t="s">
        <v>12</v>
      </c>
      <c r="E100" s="463" t="s">
        <v>346</v>
      </c>
      <c r="F100" s="363">
        <v>-400</v>
      </c>
      <c r="G100" s="333">
        <v>1133</v>
      </c>
      <c r="H100" s="269">
        <v>940</v>
      </c>
      <c r="I100" s="269">
        <f>G100-H100</f>
        <v>193</v>
      </c>
      <c r="J100" s="269">
        <f>$F100*I100</f>
        <v>-77200</v>
      </c>
      <c r="K100" s="828">
        <f>J100/1000000</f>
        <v>-0.0772</v>
      </c>
      <c r="L100" s="333">
        <v>998532</v>
      </c>
      <c r="M100" s="269">
        <v>998532</v>
      </c>
      <c r="N100" s="269">
        <f>L100-M100</f>
        <v>0</v>
      </c>
      <c r="O100" s="269">
        <f>$F100*N100</f>
        <v>0</v>
      </c>
      <c r="P100" s="828">
        <f>O100/1000000</f>
        <v>0</v>
      </c>
      <c r="Q100" s="491"/>
    </row>
    <row r="101" spans="1:17" s="454" customFormat="1" ht="15.75" customHeight="1">
      <c r="A101" s="353">
        <v>2</v>
      </c>
      <c r="B101" s="354" t="s">
        <v>34</v>
      </c>
      <c r="C101" s="357">
        <v>5128405</v>
      </c>
      <c r="D101" s="40" t="s">
        <v>12</v>
      </c>
      <c r="E101" s="41" t="s">
        <v>346</v>
      </c>
      <c r="F101" s="363">
        <v>-500</v>
      </c>
      <c r="G101" s="333">
        <v>6333</v>
      </c>
      <c r="H101" s="334">
        <v>6090</v>
      </c>
      <c r="I101" s="269">
        <f aca="true" t="shared" si="21" ref="I101:I106">G101-H101</f>
        <v>243</v>
      </c>
      <c r="J101" s="269">
        <f aca="true" t="shared" si="22" ref="J101:J109">$F101*I101</f>
        <v>-121500</v>
      </c>
      <c r="K101" s="269">
        <f aca="true" t="shared" si="23" ref="K101:K109">J101/1000000</f>
        <v>-0.1215</v>
      </c>
      <c r="L101" s="333">
        <v>1765</v>
      </c>
      <c r="M101" s="334">
        <v>1765</v>
      </c>
      <c r="N101" s="334">
        <f aca="true" t="shared" si="24" ref="N101:N106">L101-M101</f>
        <v>0</v>
      </c>
      <c r="O101" s="334">
        <f aca="true" t="shared" si="25" ref="O101:O109">$F101*N101</f>
        <v>0</v>
      </c>
      <c r="P101" s="334">
        <f aca="true" t="shared" si="26" ref="P101:P109">O101/1000000</f>
        <v>0</v>
      </c>
      <c r="Q101" s="458"/>
    </row>
    <row r="102" spans="1:17" s="454" customFormat="1" ht="15.75" customHeight="1">
      <c r="A102" s="353"/>
      <c r="B102" s="356" t="s">
        <v>377</v>
      </c>
      <c r="C102" s="357"/>
      <c r="D102" s="40"/>
      <c r="E102" s="41"/>
      <c r="F102" s="363"/>
      <c r="G102" s="383"/>
      <c r="H102" s="269"/>
      <c r="I102" s="269"/>
      <c r="J102" s="269"/>
      <c r="K102" s="269"/>
      <c r="L102" s="333" t="e">
        <v>#N/A</v>
      </c>
      <c r="M102" s="334"/>
      <c r="N102" s="334"/>
      <c r="O102" s="334"/>
      <c r="P102" s="334"/>
      <c r="Q102" s="458"/>
    </row>
    <row r="103" spans="1:17" s="753" customFormat="1" ht="15">
      <c r="A103" s="833">
        <v>3</v>
      </c>
      <c r="B103" s="748" t="s">
        <v>111</v>
      </c>
      <c r="C103" s="835">
        <v>4865107</v>
      </c>
      <c r="D103" s="843" t="s">
        <v>12</v>
      </c>
      <c r="E103" s="837" t="s">
        <v>346</v>
      </c>
      <c r="F103" s="838">
        <v>-266.66</v>
      </c>
      <c r="G103" s="749">
        <v>2390</v>
      </c>
      <c r="H103" s="768">
        <v>1973</v>
      </c>
      <c r="I103" s="768">
        <f>G103-H103</f>
        <v>417</v>
      </c>
      <c r="J103" s="768">
        <f>$F103*I103</f>
        <v>-111197.22000000002</v>
      </c>
      <c r="K103" s="768">
        <f>J103/1000000</f>
        <v>-0.11119722000000001</v>
      </c>
      <c r="L103" s="749">
        <v>524</v>
      </c>
      <c r="M103" s="768">
        <v>524</v>
      </c>
      <c r="N103" s="750">
        <f>L103-M103</f>
        <v>0</v>
      </c>
      <c r="O103" s="750">
        <f>$F103*N103</f>
        <v>0</v>
      </c>
      <c r="P103" s="750">
        <f>O103/1000000</f>
        <v>0</v>
      </c>
      <c r="Q103" s="783"/>
    </row>
    <row r="104" spans="1:17" s="753" customFormat="1" ht="15.75" customHeight="1">
      <c r="A104" s="833">
        <v>4</v>
      </c>
      <c r="B104" s="834" t="s">
        <v>112</v>
      </c>
      <c r="C104" s="835">
        <v>4865137</v>
      </c>
      <c r="D104" s="836" t="s">
        <v>12</v>
      </c>
      <c r="E104" s="837" t="s">
        <v>346</v>
      </c>
      <c r="F104" s="838">
        <v>-100</v>
      </c>
      <c r="G104" s="749">
        <v>75612</v>
      </c>
      <c r="H104" s="768">
        <v>73890</v>
      </c>
      <c r="I104" s="768">
        <f t="shared" si="21"/>
        <v>1722</v>
      </c>
      <c r="J104" s="768">
        <f t="shared" si="22"/>
        <v>-172200</v>
      </c>
      <c r="K104" s="768">
        <f t="shared" si="23"/>
        <v>-0.1722</v>
      </c>
      <c r="L104" s="749">
        <v>144004</v>
      </c>
      <c r="M104" s="768">
        <v>144004</v>
      </c>
      <c r="N104" s="750">
        <f t="shared" si="24"/>
        <v>0</v>
      </c>
      <c r="O104" s="750">
        <f t="shared" si="25"/>
        <v>0</v>
      </c>
      <c r="P104" s="750">
        <f t="shared" si="26"/>
        <v>0</v>
      </c>
      <c r="Q104" s="752"/>
    </row>
    <row r="105" spans="1:17" s="753" customFormat="1" ht="15">
      <c r="A105" s="833">
        <v>5</v>
      </c>
      <c r="B105" s="834" t="s">
        <v>113</v>
      </c>
      <c r="C105" s="835">
        <v>4865138</v>
      </c>
      <c r="D105" s="836" t="s">
        <v>12</v>
      </c>
      <c r="E105" s="837" t="s">
        <v>346</v>
      </c>
      <c r="F105" s="838">
        <v>-200</v>
      </c>
      <c r="G105" s="749">
        <v>970131</v>
      </c>
      <c r="H105" s="768">
        <v>971091</v>
      </c>
      <c r="I105" s="768">
        <f>G105-H105</f>
        <v>-960</v>
      </c>
      <c r="J105" s="768">
        <f t="shared" si="22"/>
        <v>192000</v>
      </c>
      <c r="K105" s="768">
        <f t="shared" si="23"/>
        <v>0.192</v>
      </c>
      <c r="L105" s="749">
        <v>994945</v>
      </c>
      <c r="M105" s="768">
        <v>994945</v>
      </c>
      <c r="N105" s="750">
        <f>L105-M105</f>
        <v>0</v>
      </c>
      <c r="O105" s="750">
        <f t="shared" si="25"/>
        <v>0</v>
      </c>
      <c r="P105" s="750">
        <f t="shared" si="26"/>
        <v>0</v>
      </c>
      <c r="Q105" s="844"/>
    </row>
    <row r="106" spans="1:17" s="846" customFormat="1" ht="15">
      <c r="A106" s="772">
        <v>6</v>
      </c>
      <c r="B106" s="834" t="s">
        <v>114</v>
      </c>
      <c r="C106" s="835">
        <v>5295200</v>
      </c>
      <c r="D106" s="836" t="s">
        <v>12</v>
      </c>
      <c r="E106" s="837" t="s">
        <v>346</v>
      </c>
      <c r="F106" s="835">
        <v>-200</v>
      </c>
      <c r="G106" s="750">
        <v>45511</v>
      </c>
      <c r="H106" s="472">
        <v>44452</v>
      </c>
      <c r="I106" s="768">
        <f t="shared" si="21"/>
        <v>1059</v>
      </c>
      <c r="J106" s="768">
        <f t="shared" si="22"/>
        <v>-211800</v>
      </c>
      <c r="K106" s="768">
        <f t="shared" si="23"/>
        <v>-0.2118</v>
      </c>
      <c r="L106" s="750">
        <v>118468</v>
      </c>
      <c r="M106" s="472">
        <v>118468</v>
      </c>
      <c r="N106" s="750">
        <f t="shared" si="24"/>
        <v>0</v>
      </c>
      <c r="O106" s="750">
        <f t="shared" si="25"/>
        <v>0</v>
      </c>
      <c r="P106" s="750">
        <f t="shared" si="26"/>
        <v>0</v>
      </c>
      <c r="Q106" s="845"/>
    </row>
    <row r="107" spans="1:17" s="454" customFormat="1" ht="15">
      <c r="A107" s="353">
        <v>7</v>
      </c>
      <c r="B107" s="354" t="s">
        <v>115</v>
      </c>
      <c r="C107" s="357">
        <v>4865050</v>
      </c>
      <c r="D107" s="40" t="s">
        <v>12</v>
      </c>
      <c r="E107" s="41" t="s">
        <v>346</v>
      </c>
      <c r="F107" s="363">
        <v>-800</v>
      </c>
      <c r="G107" s="333">
        <v>17833</v>
      </c>
      <c r="H107" s="269">
        <v>17470</v>
      </c>
      <c r="I107" s="269">
        <f aca="true" t="shared" si="27" ref="I107:I112">G107-H107</f>
        <v>363</v>
      </c>
      <c r="J107" s="269">
        <f t="shared" si="22"/>
        <v>-290400</v>
      </c>
      <c r="K107" s="269">
        <f t="shared" si="23"/>
        <v>-0.2904</v>
      </c>
      <c r="L107" s="333">
        <v>13864</v>
      </c>
      <c r="M107" s="269">
        <v>13864</v>
      </c>
      <c r="N107" s="334">
        <f aca="true" t="shared" si="28" ref="N107:N112">L107-M107</f>
        <v>0</v>
      </c>
      <c r="O107" s="334">
        <f t="shared" si="25"/>
        <v>0</v>
      </c>
      <c r="P107" s="334">
        <f t="shared" si="26"/>
        <v>0</v>
      </c>
      <c r="Q107" s="469"/>
    </row>
    <row r="108" spans="1:17" s="454" customFormat="1" ht="15.75" customHeight="1">
      <c r="A108" s="353">
        <v>8</v>
      </c>
      <c r="B108" s="354" t="s">
        <v>373</v>
      </c>
      <c r="C108" s="357">
        <v>4864949</v>
      </c>
      <c r="D108" s="40" t="s">
        <v>12</v>
      </c>
      <c r="E108" s="41" t="s">
        <v>346</v>
      </c>
      <c r="F108" s="363">
        <v>-2000</v>
      </c>
      <c r="G108" s="333">
        <v>15421</v>
      </c>
      <c r="H108" s="269">
        <v>15291</v>
      </c>
      <c r="I108" s="269">
        <f t="shared" si="27"/>
        <v>130</v>
      </c>
      <c r="J108" s="269">
        <f t="shared" si="22"/>
        <v>-260000</v>
      </c>
      <c r="K108" s="269">
        <f t="shared" si="23"/>
        <v>-0.26</v>
      </c>
      <c r="L108" s="333">
        <v>4478</v>
      </c>
      <c r="M108" s="269">
        <v>4478</v>
      </c>
      <c r="N108" s="334">
        <f t="shared" si="28"/>
        <v>0</v>
      </c>
      <c r="O108" s="334">
        <f t="shared" si="25"/>
        <v>0</v>
      </c>
      <c r="P108" s="334">
        <f t="shared" si="26"/>
        <v>0</v>
      </c>
      <c r="Q108" s="492"/>
    </row>
    <row r="109" spans="1:17" s="454" customFormat="1" ht="15.75" customHeight="1">
      <c r="A109" s="353">
        <v>9</v>
      </c>
      <c r="B109" s="354" t="s">
        <v>395</v>
      </c>
      <c r="C109" s="357">
        <v>5128434</v>
      </c>
      <c r="D109" s="40" t="s">
        <v>12</v>
      </c>
      <c r="E109" s="41" t="s">
        <v>346</v>
      </c>
      <c r="F109" s="363">
        <v>-800</v>
      </c>
      <c r="G109" s="333">
        <v>972640</v>
      </c>
      <c r="H109" s="269">
        <v>973515</v>
      </c>
      <c r="I109" s="269">
        <f t="shared" si="27"/>
        <v>-875</v>
      </c>
      <c r="J109" s="269">
        <f t="shared" si="22"/>
        <v>700000</v>
      </c>
      <c r="K109" s="269">
        <f t="shared" si="23"/>
        <v>0.7</v>
      </c>
      <c r="L109" s="333">
        <v>986568</v>
      </c>
      <c r="M109" s="269">
        <v>986568</v>
      </c>
      <c r="N109" s="334">
        <f t="shared" si="28"/>
        <v>0</v>
      </c>
      <c r="O109" s="334">
        <f t="shared" si="25"/>
        <v>0</v>
      </c>
      <c r="P109" s="334">
        <f t="shared" si="26"/>
        <v>0</v>
      </c>
      <c r="Q109" s="458"/>
    </row>
    <row r="110" spans="1:17" s="454" customFormat="1" ht="15.75" customHeight="1">
      <c r="A110" s="353">
        <v>10</v>
      </c>
      <c r="B110" s="354" t="s">
        <v>394</v>
      </c>
      <c r="C110" s="357">
        <v>4864998</v>
      </c>
      <c r="D110" s="40" t="s">
        <v>12</v>
      </c>
      <c r="E110" s="41" t="s">
        <v>346</v>
      </c>
      <c r="F110" s="363">
        <v>-800</v>
      </c>
      <c r="G110" s="333">
        <v>979392</v>
      </c>
      <c r="H110" s="269">
        <v>981568</v>
      </c>
      <c r="I110" s="269">
        <f>G110-H110</f>
        <v>-2176</v>
      </c>
      <c r="J110" s="269">
        <f>$F110*I110</f>
        <v>1740800</v>
      </c>
      <c r="K110" s="269">
        <f>J110/1000000</f>
        <v>1.7408</v>
      </c>
      <c r="L110" s="333">
        <v>987337</v>
      </c>
      <c r="M110" s="269">
        <v>987337</v>
      </c>
      <c r="N110" s="334">
        <f>L110-M110</f>
        <v>0</v>
      </c>
      <c r="O110" s="334">
        <f>$F110*N110</f>
        <v>0</v>
      </c>
      <c r="P110" s="334">
        <f>O110/1000000</f>
        <v>0</v>
      </c>
      <c r="Q110" s="458"/>
    </row>
    <row r="111" spans="1:17" s="454" customFormat="1" ht="15.75" customHeight="1">
      <c r="A111" s="353">
        <v>11</v>
      </c>
      <c r="B111" s="354" t="s">
        <v>388</v>
      </c>
      <c r="C111" s="357">
        <v>4864993</v>
      </c>
      <c r="D111" s="169" t="s">
        <v>12</v>
      </c>
      <c r="E111" s="251" t="s">
        <v>346</v>
      </c>
      <c r="F111" s="363">
        <v>-800</v>
      </c>
      <c r="G111" s="333">
        <v>987505</v>
      </c>
      <c r="H111" s="269">
        <v>989152</v>
      </c>
      <c r="I111" s="269">
        <f>G111-H111</f>
        <v>-1647</v>
      </c>
      <c r="J111" s="269">
        <f>$F111*I111</f>
        <v>1317600</v>
      </c>
      <c r="K111" s="269">
        <f>J111/1000000</f>
        <v>1.3176</v>
      </c>
      <c r="L111" s="333">
        <v>993925</v>
      </c>
      <c r="M111" s="269">
        <v>993925</v>
      </c>
      <c r="N111" s="334">
        <f>L111-M111</f>
        <v>0</v>
      </c>
      <c r="O111" s="334">
        <f>$F111*N111</f>
        <v>0</v>
      </c>
      <c r="P111" s="334">
        <f>O111/1000000</f>
        <v>0</v>
      </c>
      <c r="Q111" s="459"/>
    </row>
    <row r="112" spans="1:17" s="454" customFormat="1" ht="15.75" customHeight="1">
      <c r="A112" s="353">
        <v>12</v>
      </c>
      <c r="B112" s="354" t="s">
        <v>431</v>
      </c>
      <c r="C112" s="357">
        <v>5128447</v>
      </c>
      <c r="D112" s="169" t="s">
        <v>12</v>
      </c>
      <c r="E112" s="251" t="s">
        <v>346</v>
      </c>
      <c r="F112" s="363">
        <v>-800</v>
      </c>
      <c r="G112" s="333">
        <v>976922</v>
      </c>
      <c r="H112" s="269">
        <v>978153</v>
      </c>
      <c r="I112" s="269">
        <f t="shared" si="27"/>
        <v>-1231</v>
      </c>
      <c r="J112" s="269">
        <f>$F112*I112</f>
        <v>984800</v>
      </c>
      <c r="K112" s="269">
        <f>J112/1000000</f>
        <v>0.9848</v>
      </c>
      <c r="L112" s="333">
        <v>994513</v>
      </c>
      <c r="M112" s="269">
        <v>994513</v>
      </c>
      <c r="N112" s="334">
        <f t="shared" si="28"/>
        <v>0</v>
      </c>
      <c r="O112" s="334">
        <f>$F112*N112</f>
        <v>0</v>
      </c>
      <c r="P112" s="334">
        <f>O112/1000000</f>
        <v>0</v>
      </c>
      <c r="Q112" s="493"/>
    </row>
    <row r="113" spans="1:17" s="454" customFormat="1" ht="15.75" customHeight="1">
      <c r="A113" s="353"/>
      <c r="B113" s="355" t="s">
        <v>378</v>
      </c>
      <c r="C113" s="357"/>
      <c r="D113" s="44"/>
      <c r="E113" s="44"/>
      <c r="F113" s="363"/>
      <c r="G113" s="383"/>
      <c r="H113" s="269"/>
      <c r="I113" s="269"/>
      <c r="J113" s="269"/>
      <c r="K113" s="269"/>
      <c r="L113" s="333"/>
      <c r="M113" s="334"/>
      <c r="N113" s="334"/>
      <c r="O113" s="334"/>
      <c r="P113" s="334"/>
      <c r="Q113" s="458"/>
    </row>
    <row r="114" spans="1:17" s="454" customFormat="1" ht="15.75" customHeight="1">
      <c r="A114" s="353">
        <v>13</v>
      </c>
      <c r="B114" s="354" t="s">
        <v>116</v>
      </c>
      <c r="C114" s="357">
        <v>4864951</v>
      </c>
      <c r="D114" s="40" t="s">
        <v>12</v>
      </c>
      <c r="E114" s="41" t="s">
        <v>346</v>
      </c>
      <c r="F114" s="363">
        <v>-1000</v>
      </c>
      <c r="G114" s="333">
        <v>974277</v>
      </c>
      <c r="H114" s="334">
        <v>976299</v>
      </c>
      <c r="I114" s="269">
        <f>G114-H114</f>
        <v>-2022</v>
      </c>
      <c r="J114" s="269">
        <f>$F114*I114</f>
        <v>2022000</v>
      </c>
      <c r="K114" s="269">
        <f>J114/1000000</f>
        <v>2.022</v>
      </c>
      <c r="L114" s="333">
        <v>32283</v>
      </c>
      <c r="M114" s="334">
        <v>32283</v>
      </c>
      <c r="N114" s="334">
        <f>L114-M114</f>
        <v>0</v>
      </c>
      <c r="O114" s="334">
        <f>$F114*N114</f>
        <v>0</v>
      </c>
      <c r="P114" s="334">
        <f>O114/1000000</f>
        <v>0</v>
      </c>
      <c r="Q114" s="458"/>
    </row>
    <row r="115" spans="1:17" s="753" customFormat="1" ht="15.75" customHeight="1">
      <c r="A115" s="833">
        <v>14</v>
      </c>
      <c r="B115" s="834" t="s">
        <v>117</v>
      </c>
      <c r="C115" s="835">
        <v>4865016</v>
      </c>
      <c r="D115" s="836" t="s">
        <v>12</v>
      </c>
      <c r="E115" s="837" t="s">
        <v>346</v>
      </c>
      <c r="F115" s="838">
        <v>-800</v>
      </c>
      <c r="G115" s="333">
        <v>7</v>
      </c>
      <c r="H115" s="750">
        <v>7</v>
      </c>
      <c r="I115" s="768">
        <f>G115-H115</f>
        <v>0</v>
      </c>
      <c r="J115" s="768">
        <f>$F115*I115</f>
        <v>0</v>
      </c>
      <c r="K115" s="768">
        <f>J115/1000000</f>
        <v>0</v>
      </c>
      <c r="L115" s="333">
        <v>999722</v>
      </c>
      <c r="M115" s="750">
        <v>999722</v>
      </c>
      <c r="N115" s="750">
        <f>L115-M115</f>
        <v>0</v>
      </c>
      <c r="O115" s="750">
        <f>$F115*N115</f>
        <v>0</v>
      </c>
      <c r="P115" s="750">
        <f>O115/1000000</f>
        <v>0</v>
      </c>
      <c r="Q115" s="782"/>
    </row>
    <row r="116" spans="1:17" ht="15.75" customHeight="1">
      <c r="A116" s="353"/>
      <c r="B116" s="356" t="s">
        <v>118</v>
      </c>
      <c r="C116" s="357"/>
      <c r="D116" s="40"/>
      <c r="E116" s="40"/>
      <c r="F116" s="363"/>
      <c r="G116" s="383"/>
      <c r="H116" s="379"/>
      <c r="I116" s="379"/>
      <c r="J116" s="379"/>
      <c r="K116" s="379"/>
      <c r="L116" s="331"/>
      <c r="M116" s="332"/>
      <c r="N116" s="332"/>
      <c r="O116" s="332"/>
      <c r="P116" s="332"/>
      <c r="Q116" s="154"/>
    </row>
    <row r="117" spans="1:17" s="454" customFormat="1" ht="15.75" customHeight="1">
      <c r="A117" s="353">
        <v>15</v>
      </c>
      <c r="B117" s="319" t="s">
        <v>44</v>
      </c>
      <c r="C117" s="357">
        <v>4864843</v>
      </c>
      <c r="D117" s="44" t="s">
        <v>12</v>
      </c>
      <c r="E117" s="41" t="s">
        <v>346</v>
      </c>
      <c r="F117" s="363">
        <v>-1000</v>
      </c>
      <c r="G117" s="333">
        <v>1872</v>
      </c>
      <c r="H117" s="334">
        <v>1938</v>
      </c>
      <c r="I117" s="269">
        <f>G117-H117</f>
        <v>-66</v>
      </c>
      <c r="J117" s="269">
        <f>$F117*I117</f>
        <v>66000</v>
      </c>
      <c r="K117" s="269">
        <f>J117/1000000</f>
        <v>0.066</v>
      </c>
      <c r="L117" s="333">
        <v>28235</v>
      </c>
      <c r="M117" s="334">
        <v>28235</v>
      </c>
      <c r="N117" s="334">
        <f>L117-M117</f>
        <v>0</v>
      </c>
      <c r="O117" s="334">
        <f>$F117*N117</f>
        <v>0</v>
      </c>
      <c r="P117" s="334">
        <f>O117/1000000</f>
        <v>0</v>
      </c>
      <c r="Q117" s="458"/>
    </row>
    <row r="118" spans="1:17" s="454" customFormat="1" ht="15.75" customHeight="1">
      <c r="A118" s="353">
        <v>16</v>
      </c>
      <c r="B118" s="354" t="s">
        <v>45</v>
      </c>
      <c r="C118" s="357">
        <v>5295123</v>
      </c>
      <c r="D118" s="40" t="s">
        <v>12</v>
      </c>
      <c r="E118" s="41" t="s">
        <v>346</v>
      </c>
      <c r="F118" s="363">
        <v>-100</v>
      </c>
      <c r="G118" s="333">
        <v>7750</v>
      </c>
      <c r="H118" s="334">
        <v>4001</v>
      </c>
      <c r="I118" s="334">
        <f>G118-H118</f>
        <v>3749</v>
      </c>
      <c r="J118" s="334">
        <f>$F118*I118</f>
        <v>-374900</v>
      </c>
      <c r="K118" s="334">
        <f>J118/1000000</f>
        <v>-0.3749</v>
      </c>
      <c r="L118" s="333">
        <v>26254</v>
      </c>
      <c r="M118" s="334">
        <v>26254</v>
      </c>
      <c r="N118" s="334">
        <f>L118-M118</f>
        <v>0</v>
      </c>
      <c r="O118" s="334">
        <f>$F118*N118</f>
        <v>0</v>
      </c>
      <c r="P118" s="334">
        <f>O118/1000000</f>
        <v>0</v>
      </c>
      <c r="Q118" s="458"/>
    </row>
    <row r="119" spans="1:17" ht="15.75" customHeight="1">
      <c r="A119" s="353"/>
      <c r="B119" s="356" t="s">
        <v>46</v>
      </c>
      <c r="C119" s="357"/>
      <c r="D119" s="40"/>
      <c r="E119" s="40"/>
      <c r="F119" s="363"/>
      <c r="G119" s="383"/>
      <c r="H119" s="379"/>
      <c r="I119" s="379"/>
      <c r="J119" s="379"/>
      <c r="K119" s="379"/>
      <c r="L119" s="331"/>
      <c r="M119" s="332"/>
      <c r="N119" s="332"/>
      <c r="O119" s="332"/>
      <c r="P119" s="332"/>
      <c r="Q119" s="154"/>
    </row>
    <row r="120" spans="1:17" s="454" customFormat="1" ht="15.75" customHeight="1">
      <c r="A120" s="353">
        <v>17</v>
      </c>
      <c r="B120" s="354" t="s">
        <v>83</v>
      </c>
      <c r="C120" s="357">
        <v>4865169</v>
      </c>
      <c r="D120" s="40" t="s">
        <v>12</v>
      </c>
      <c r="E120" s="41" t="s">
        <v>346</v>
      </c>
      <c r="F120" s="363">
        <v>-1000</v>
      </c>
      <c r="G120" s="333">
        <v>1338</v>
      </c>
      <c r="H120" s="334">
        <v>1355</v>
      </c>
      <c r="I120" s="269">
        <f>G120-H120</f>
        <v>-17</v>
      </c>
      <c r="J120" s="269">
        <f>$F120*I120</f>
        <v>17000</v>
      </c>
      <c r="K120" s="269">
        <f>J120/1000000</f>
        <v>0.017</v>
      </c>
      <c r="L120" s="333">
        <v>61304</v>
      </c>
      <c r="M120" s="334">
        <v>61307</v>
      </c>
      <c r="N120" s="334">
        <f>L120-M120</f>
        <v>-3</v>
      </c>
      <c r="O120" s="334">
        <f>$F120*N120</f>
        <v>3000</v>
      </c>
      <c r="P120" s="334">
        <f>O120/1000000</f>
        <v>0.003</v>
      </c>
      <c r="Q120" s="458"/>
    </row>
    <row r="121" spans="1:17" ht="15.75" customHeight="1">
      <c r="A121" s="353"/>
      <c r="B121" s="355" t="s">
        <v>50</v>
      </c>
      <c r="C121" s="341"/>
      <c r="D121" s="44"/>
      <c r="E121" s="44"/>
      <c r="F121" s="363"/>
      <c r="G121" s="383"/>
      <c r="H121" s="384"/>
      <c r="I121" s="384"/>
      <c r="J121" s="384"/>
      <c r="K121" s="379"/>
      <c r="L121" s="333"/>
      <c r="M121" s="381"/>
      <c r="N121" s="381"/>
      <c r="O121" s="381"/>
      <c r="P121" s="332"/>
      <c r="Q121" s="190"/>
    </row>
    <row r="122" spans="1:17" ht="15.75" customHeight="1">
      <c r="A122" s="353"/>
      <c r="B122" s="355" t="s">
        <v>51</v>
      </c>
      <c r="C122" s="341"/>
      <c r="D122" s="44"/>
      <c r="E122" s="44"/>
      <c r="F122" s="363"/>
      <c r="G122" s="383"/>
      <c r="H122" s="384"/>
      <c r="I122" s="384"/>
      <c r="J122" s="384"/>
      <c r="K122" s="379"/>
      <c r="L122" s="333"/>
      <c r="M122" s="381"/>
      <c r="N122" s="381"/>
      <c r="O122" s="381"/>
      <c r="P122" s="332"/>
      <c r="Q122" s="190"/>
    </row>
    <row r="123" spans="1:17" ht="15.75" customHeight="1">
      <c r="A123" s="359"/>
      <c r="B123" s="362" t="s">
        <v>64</v>
      </c>
      <c r="C123" s="357"/>
      <c r="D123" s="44"/>
      <c r="E123" s="44"/>
      <c r="F123" s="363"/>
      <c r="G123" s="383"/>
      <c r="H123" s="379"/>
      <c r="I123" s="379"/>
      <c r="J123" s="379"/>
      <c r="K123" s="379"/>
      <c r="L123" s="333"/>
      <c r="M123" s="332"/>
      <c r="N123" s="332"/>
      <c r="O123" s="332"/>
      <c r="P123" s="332"/>
      <c r="Q123" s="190"/>
    </row>
    <row r="124" spans="1:17" s="753" customFormat="1" ht="15.75" customHeight="1">
      <c r="A124" s="833">
        <v>18</v>
      </c>
      <c r="B124" s="847" t="s">
        <v>65</v>
      </c>
      <c r="C124" s="835">
        <v>4865088</v>
      </c>
      <c r="D124" s="836" t="s">
        <v>12</v>
      </c>
      <c r="E124" s="837" t="s">
        <v>346</v>
      </c>
      <c r="F124" s="838">
        <v>-166.66</v>
      </c>
      <c r="G124" s="749">
        <v>1454</v>
      </c>
      <c r="H124" s="750">
        <v>1496</v>
      </c>
      <c r="I124" s="768">
        <f>G124-H124</f>
        <v>-42</v>
      </c>
      <c r="J124" s="768">
        <f>$F124*I124</f>
        <v>6999.72</v>
      </c>
      <c r="K124" s="768">
        <f>J124/1000000</f>
        <v>0.00699972</v>
      </c>
      <c r="L124" s="749">
        <v>1880</v>
      </c>
      <c r="M124" s="750">
        <v>1880</v>
      </c>
      <c r="N124" s="750">
        <f>L124-M124</f>
        <v>0</v>
      </c>
      <c r="O124" s="750">
        <f>$F124*N124</f>
        <v>0</v>
      </c>
      <c r="P124" s="750">
        <f>O124/1000000</f>
        <v>0</v>
      </c>
      <c r="Q124" s="783"/>
    </row>
    <row r="125" spans="1:17" s="454" customFormat="1" ht="15.75" customHeight="1">
      <c r="A125" s="353">
        <v>19</v>
      </c>
      <c r="B125" s="505" t="s">
        <v>66</v>
      </c>
      <c r="C125" s="357">
        <v>4902579</v>
      </c>
      <c r="D125" s="40" t="s">
        <v>12</v>
      </c>
      <c r="E125" s="41" t="s">
        <v>346</v>
      </c>
      <c r="F125" s="363">
        <v>-500</v>
      </c>
      <c r="G125" s="333">
        <v>999860</v>
      </c>
      <c r="H125" s="334">
        <v>999885</v>
      </c>
      <c r="I125" s="269">
        <f>G125-H125</f>
        <v>-25</v>
      </c>
      <c r="J125" s="269">
        <f>$F125*I125</f>
        <v>12500</v>
      </c>
      <c r="K125" s="269">
        <f>J125/1000000</f>
        <v>0.0125</v>
      </c>
      <c r="L125" s="333">
        <v>549</v>
      </c>
      <c r="M125" s="334">
        <v>552</v>
      </c>
      <c r="N125" s="334">
        <f>L125-M125</f>
        <v>-3</v>
      </c>
      <c r="O125" s="334">
        <f>$F125*N125</f>
        <v>1500</v>
      </c>
      <c r="P125" s="334">
        <f>O125/1000000</f>
        <v>0.0015</v>
      </c>
      <c r="Q125" s="458"/>
    </row>
    <row r="126" spans="1:17" s="454" customFormat="1" ht="15.75" customHeight="1">
      <c r="A126" s="353">
        <v>20</v>
      </c>
      <c r="B126" s="505" t="s">
        <v>67</v>
      </c>
      <c r="C126" s="357">
        <v>4902585</v>
      </c>
      <c r="D126" s="40" t="s">
        <v>12</v>
      </c>
      <c r="E126" s="41" t="s">
        <v>346</v>
      </c>
      <c r="F126" s="363">
        <v>-666.67</v>
      </c>
      <c r="G126" s="333">
        <v>1063</v>
      </c>
      <c r="H126" s="334">
        <v>944</v>
      </c>
      <c r="I126" s="269">
        <f>G126-H126</f>
        <v>119</v>
      </c>
      <c r="J126" s="269">
        <f>$F126*I126</f>
        <v>-79333.73</v>
      </c>
      <c r="K126" s="269">
        <f>J126/1000000</f>
        <v>-0.07933372999999999</v>
      </c>
      <c r="L126" s="333">
        <v>126</v>
      </c>
      <c r="M126" s="334">
        <v>125</v>
      </c>
      <c r="N126" s="334">
        <f>L126-M126</f>
        <v>1</v>
      </c>
      <c r="O126" s="334">
        <f>$F126*N126</f>
        <v>-666.67</v>
      </c>
      <c r="P126" s="334">
        <f>O126/1000000</f>
        <v>-0.00066667</v>
      </c>
      <c r="Q126" s="458"/>
    </row>
    <row r="127" spans="1:17" s="454" customFormat="1" ht="15.75" customHeight="1">
      <c r="A127" s="353">
        <v>21</v>
      </c>
      <c r="B127" s="505" t="s">
        <v>68</v>
      </c>
      <c r="C127" s="357">
        <v>4865072</v>
      </c>
      <c r="D127" s="40" t="s">
        <v>12</v>
      </c>
      <c r="E127" s="41" t="s">
        <v>346</v>
      </c>
      <c r="F127" s="730">
        <v>-666.666666666667</v>
      </c>
      <c r="G127" s="333">
        <v>4075</v>
      </c>
      <c r="H127" s="334">
        <v>4010</v>
      </c>
      <c r="I127" s="269">
        <f>G127-H127</f>
        <v>65</v>
      </c>
      <c r="J127" s="269">
        <f>$F127*I127</f>
        <v>-43333.33333333335</v>
      </c>
      <c r="K127" s="269">
        <f>J127/1000000</f>
        <v>-0.04333333333333335</v>
      </c>
      <c r="L127" s="333">
        <v>1431</v>
      </c>
      <c r="M127" s="334">
        <v>1431</v>
      </c>
      <c r="N127" s="334">
        <f>L127-M127</f>
        <v>0</v>
      </c>
      <c r="O127" s="334">
        <f>$F127*N127</f>
        <v>0</v>
      </c>
      <c r="P127" s="334">
        <f>O127/1000000</f>
        <v>0</v>
      </c>
      <c r="Q127" s="458"/>
    </row>
    <row r="128" spans="1:17" s="454" customFormat="1" ht="15.75" customHeight="1">
      <c r="A128" s="353"/>
      <c r="B128" s="362" t="s">
        <v>32</v>
      </c>
      <c r="C128" s="357"/>
      <c r="D128" s="44"/>
      <c r="E128" s="44"/>
      <c r="F128" s="363"/>
      <c r="G128" s="383"/>
      <c r="H128" s="269"/>
      <c r="I128" s="269"/>
      <c r="J128" s="269"/>
      <c r="K128" s="269"/>
      <c r="L128" s="333"/>
      <c r="M128" s="334"/>
      <c r="N128" s="334"/>
      <c r="O128" s="334"/>
      <c r="P128" s="334"/>
      <c r="Q128" s="458"/>
    </row>
    <row r="129" spans="1:17" s="753" customFormat="1" ht="15.75" customHeight="1">
      <c r="A129" s="833">
        <v>22</v>
      </c>
      <c r="B129" s="848" t="s">
        <v>69</v>
      </c>
      <c r="C129" s="835">
        <v>4864797</v>
      </c>
      <c r="D129" s="836" t="s">
        <v>12</v>
      </c>
      <c r="E129" s="837" t="s">
        <v>346</v>
      </c>
      <c r="F129" s="838">
        <v>-100</v>
      </c>
      <c r="G129" s="749">
        <v>12420</v>
      </c>
      <c r="H129" s="750">
        <v>8819</v>
      </c>
      <c r="I129" s="768">
        <f>G129-H129</f>
        <v>3601</v>
      </c>
      <c r="J129" s="768">
        <f>$F129*I129</f>
        <v>-360100</v>
      </c>
      <c r="K129" s="768">
        <f>J129/1000000</f>
        <v>-0.3601</v>
      </c>
      <c r="L129" s="749">
        <v>1781</v>
      </c>
      <c r="M129" s="750">
        <v>1781</v>
      </c>
      <c r="N129" s="750">
        <f>L129-M129</f>
        <v>0</v>
      </c>
      <c r="O129" s="750">
        <f>$F129*N129</f>
        <v>0</v>
      </c>
      <c r="P129" s="750">
        <f>O129/1000000</f>
        <v>0</v>
      </c>
      <c r="Q129" s="752"/>
    </row>
    <row r="130" spans="1:17" s="454" customFormat="1" ht="15.75" customHeight="1">
      <c r="A130" s="353">
        <v>23</v>
      </c>
      <c r="B130" s="731" t="s">
        <v>142</v>
      </c>
      <c r="C130" s="357">
        <v>4865086</v>
      </c>
      <c r="D130" s="40" t="s">
        <v>12</v>
      </c>
      <c r="E130" s="41" t="s">
        <v>346</v>
      </c>
      <c r="F130" s="363">
        <v>-100</v>
      </c>
      <c r="G130" s="333">
        <v>25438</v>
      </c>
      <c r="H130" s="334">
        <v>25435</v>
      </c>
      <c r="I130" s="269">
        <f>G130-H130</f>
        <v>3</v>
      </c>
      <c r="J130" s="269">
        <f>$F130*I130</f>
        <v>-300</v>
      </c>
      <c r="K130" s="269">
        <f>J130/1000000</f>
        <v>-0.0003</v>
      </c>
      <c r="L130" s="333">
        <v>51316</v>
      </c>
      <c r="M130" s="334">
        <v>51316</v>
      </c>
      <c r="N130" s="334">
        <f>L130-M130</f>
        <v>0</v>
      </c>
      <c r="O130" s="334">
        <f>$F130*N130</f>
        <v>0</v>
      </c>
      <c r="P130" s="334">
        <f>O130/1000000</f>
        <v>0</v>
      </c>
      <c r="Q130" s="458"/>
    </row>
    <row r="131" spans="1:17" s="454" customFormat="1" ht="15.75" customHeight="1">
      <c r="A131" s="353"/>
      <c r="B131" s="356" t="s">
        <v>70</v>
      </c>
      <c r="C131" s="357"/>
      <c r="D131" s="40"/>
      <c r="E131" s="40"/>
      <c r="F131" s="363"/>
      <c r="G131" s="383"/>
      <c r="H131" s="269"/>
      <c r="I131" s="269"/>
      <c r="J131" s="269"/>
      <c r="K131" s="269"/>
      <c r="L131" s="333"/>
      <c r="M131" s="334"/>
      <c r="N131" s="334"/>
      <c r="O131" s="334"/>
      <c r="P131" s="334"/>
      <c r="Q131" s="458"/>
    </row>
    <row r="132" spans="1:17" s="454" customFormat="1" ht="14.25" customHeight="1">
      <c r="A132" s="353">
        <v>24</v>
      </c>
      <c r="B132" s="354" t="s">
        <v>63</v>
      </c>
      <c r="C132" s="357">
        <v>4902568</v>
      </c>
      <c r="D132" s="40" t="s">
        <v>12</v>
      </c>
      <c r="E132" s="41" t="s">
        <v>346</v>
      </c>
      <c r="F132" s="363">
        <v>-100</v>
      </c>
      <c r="G132" s="333">
        <v>997280</v>
      </c>
      <c r="H132" s="334">
        <v>997289</v>
      </c>
      <c r="I132" s="269">
        <f aca="true" t="shared" si="29" ref="I132:I137">G132-H132</f>
        <v>-9</v>
      </c>
      <c r="J132" s="269">
        <f aca="true" t="shared" si="30" ref="J132:J137">$F132*I132</f>
        <v>900</v>
      </c>
      <c r="K132" s="269">
        <f aca="true" t="shared" si="31" ref="K132:K137">J132/1000000</f>
        <v>0.0009</v>
      </c>
      <c r="L132" s="333">
        <v>2658</v>
      </c>
      <c r="M132" s="334">
        <v>2607</v>
      </c>
      <c r="N132" s="334">
        <f aca="true" t="shared" si="32" ref="N132:N137">L132-M132</f>
        <v>51</v>
      </c>
      <c r="O132" s="334">
        <f aca="true" t="shared" si="33" ref="O132:O137">$F132*N132</f>
        <v>-5100</v>
      </c>
      <c r="P132" s="334">
        <f aca="true" t="shared" si="34" ref="P132:P137">O132/1000000</f>
        <v>-0.0051</v>
      </c>
      <c r="Q132" s="458"/>
    </row>
    <row r="133" spans="1:17" s="454" customFormat="1" ht="15.75" customHeight="1">
      <c r="A133" s="353">
        <v>25</v>
      </c>
      <c r="B133" s="354" t="s">
        <v>71</v>
      </c>
      <c r="C133" s="357">
        <v>4902549</v>
      </c>
      <c r="D133" s="40" t="s">
        <v>12</v>
      </c>
      <c r="E133" s="41" t="s">
        <v>346</v>
      </c>
      <c r="F133" s="363">
        <v>-100</v>
      </c>
      <c r="G133" s="333">
        <v>999748</v>
      </c>
      <c r="H133" s="334">
        <v>999748</v>
      </c>
      <c r="I133" s="269">
        <f t="shared" si="29"/>
        <v>0</v>
      </c>
      <c r="J133" s="269">
        <f t="shared" si="30"/>
        <v>0</v>
      </c>
      <c r="K133" s="269">
        <f t="shared" si="31"/>
        <v>0</v>
      </c>
      <c r="L133" s="333">
        <v>999983</v>
      </c>
      <c r="M133" s="334">
        <v>999983</v>
      </c>
      <c r="N133" s="334">
        <f t="shared" si="32"/>
        <v>0</v>
      </c>
      <c r="O133" s="334">
        <f t="shared" si="33"/>
        <v>0</v>
      </c>
      <c r="P133" s="334">
        <f t="shared" si="34"/>
        <v>0</v>
      </c>
      <c r="Q133" s="470"/>
    </row>
    <row r="134" spans="1:17" s="753" customFormat="1" ht="15.75" customHeight="1">
      <c r="A134" s="833">
        <v>26</v>
      </c>
      <c r="B134" s="834" t="s">
        <v>84</v>
      </c>
      <c r="C134" s="835">
        <v>4902527</v>
      </c>
      <c r="D134" s="836" t="s">
        <v>12</v>
      </c>
      <c r="E134" s="837" t="s">
        <v>346</v>
      </c>
      <c r="F134" s="838">
        <v>-100</v>
      </c>
      <c r="G134" s="749">
        <v>219</v>
      </c>
      <c r="H134" s="750">
        <v>256</v>
      </c>
      <c r="I134" s="768">
        <f>G134-H134</f>
        <v>-37</v>
      </c>
      <c r="J134" s="768">
        <f>$F134*I134</f>
        <v>3700</v>
      </c>
      <c r="K134" s="768">
        <f>J134/1000000</f>
        <v>0.0037</v>
      </c>
      <c r="L134" s="749">
        <v>31</v>
      </c>
      <c r="M134" s="750">
        <v>39</v>
      </c>
      <c r="N134" s="750">
        <f>L134-M134</f>
        <v>-8</v>
      </c>
      <c r="O134" s="750">
        <f>$F134*N134</f>
        <v>800</v>
      </c>
      <c r="P134" s="750">
        <f>O134/1000000</f>
        <v>0.0008</v>
      </c>
      <c r="Q134" s="752"/>
    </row>
    <row r="135" spans="1:17" s="454" customFormat="1" ht="15.75" customHeight="1">
      <c r="A135" s="353">
        <v>27</v>
      </c>
      <c r="B135" s="354" t="s">
        <v>72</v>
      </c>
      <c r="C135" s="357">
        <v>4902578</v>
      </c>
      <c r="D135" s="40" t="s">
        <v>12</v>
      </c>
      <c r="E135" s="41" t="s">
        <v>346</v>
      </c>
      <c r="F135" s="363">
        <v>-100</v>
      </c>
      <c r="G135" s="333">
        <v>999962</v>
      </c>
      <c r="H135" s="334">
        <v>999991</v>
      </c>
      <c r="I135" s="269">
        <f t="shared" si="29"/>
        <v>-29</v>
      </c>
      <c r="J135" s="269">
        <f t="shared" si="30"/>
        <v>2900</v>
      </c>
      <c r="K135" s="269">
        <f t="shared" si="31"/>
        <v>0.0029</v>
      </c>
      <c r="L135" s="333">
        <v>999992</v>
      </c>
      <c r="M135" s="334">
        <v>999997</v>
      </c>
      <c r="N135" s="334">
        <f t="shared" si="32"/>
        <v>-5</v>
      </c>
      <c r="O135" s="334">
        <f t="shared" si="33"/>
        <v>500</v>
      </c>
      <c r="P135" s="334">
        <f t="shared" si="34"/>
        <v>0.0005</v>
      </c>
      <c r="Q135" s="495"/>
    </row>
    <row r="136" spans="1:17" s="454" customFormat="1" ht="15.75" customHeight="1">
      <c r="A136" s="353">
        <v>28</v>
      </c>
      <c r="B136" s="354" t="s">
        <v>73</v>
      </c>
      <c r="C136" s="357">
        <v>4902538</v>
      </c>
      <c r="D136" s="40" t="s">
        <v>12</v>
      </c>
      <c r="E136" s="41" t="s">
        <v>346</v>
      </c>
      <c r="F136" s="363">
        <v>-100</v>
      </c>
      <c r="G136" s="333">
        <v>999762</v>
      </c>
      <c r="H136" s="334">
        <v>999762</v>
      </c>
      <c r="I136" s="269">
        <f t="shared" si="29"/>
        <v>0</v>
      </c>
      <c r="J136" s="269">
        <f t="shared" si="30"/>
        <v>0</v>
      </c>
      <c r="K136" s="269">
        <f t="shared" si="31"/>
        <v>0</v>
      </c>
      <c r="L136" s="333">
        <v>999987</v>
      </c>
      <c r="M136" s="334">
        <v>999987</v>
      </c>
      <c r="N136" s="334">
        <f t="shared" si="32"/>
        <v>0</v>
      </c>
      <c r="O136" s="334">
        <f t="shared" si="33"/>
        <v>0</v>
      </c>
      <c r="P136" s="334">
        <f t="shared" si="34"/>
        <v>0</v>
      </c>
      <c r="Q136" s="458"/>
    </row>
    <row r="137" spans="1:17" s="454" customFormat="1" ht="15.75" customHeight="1">
      <c r="A137" s="353">
        <v>29</v>
      </c>
      <c r="B137" s="354" t="s">
        <v>59</v>
      </c>
      <c r="C137" s="357">
        <v>4902527</v>
      </c>
      <c r="D137" s="40" t="s">
        <v>12</v>
      </c>
      <c r="E137" s="41" t="s">
        <v>346</v>
      </c>
      <c r="F137" s="363">
        <v>-100</v>
      </c>
      <c r="G137" s="333">
        <v>219</v>
      </c>
      <c r="H137" s="334">
        <v>256</v>
      </c>
      <c r="I137" s="269">
        <f t="shared" si="29"/>
        <v>-37</v>
      </c>
      <c r="J137" s="269">
        <f t="shared" si="30"/>
        <v>3700</v>
      </c>
      <c r="K137" s="269">
        <f t="shared" si="31"/>
        <v>0.0037</v>
      </c>
      <c r="L137" s="333">
        <v>31</v>
      </c>
      <c r="M137" s="334">
        <v>39</v>
      </c>
      <c r="N137" s="334">
        <f t="shared" si="32"/>
        <v>-8</v>
      </c>
      <c r="O137" s="334">
        <f t="shared" si="33"/>
        <v>800</v>
      </c>
      <c r="P137" s="334">
        <f t="shared" si="34"/>
        <v>0.0008</v>
      </c>
      <c r="Q137" s="458"/>
    </row>
    <row r="138" spans="1:17" s="454" customFormat="1" ht="15.75" customHeight="1">
      <c r="A138" s="353"/>
      <c r="B138" s="356" t="s">
        <v>74</v>
      </c>
      <c r="C138" s="357"/>
      <c r="D138" s="40"/>
      <c r="E138" s="40"/>
      <c r="F138" s="363"/>
      <c r="G138" s="383"/>
      <c r="H138" s="269"/>
      <c r="I138" s="269"/>
      <c r="J138" s="269"/>
      <c r="K138" s="269"/>
      <c r="L138" s="333"/>
      <c r="M138" s="334"/>
      <c r="N138" s="334"/>
      <c r="O138" s="334"/>
      <c r="P138" s="334"/>
      <c r="Q138" s="458"/>
    </row>
    <row r="139" spans="1:17" s="454" customFormat="1" ht="15.75" customHeight="1">
      <c r="A139" s="353">
        <v>30</v>
      </c>
      <c r="B139" s="354" t="s">
        <v>75</v>
      </c>
      <c r="C139" s="357">
        <v>4902540</v>
      </c>
      <c r="D139" s="40" t="s">
        <v>12</v>
      </c>
      <c r="E139" s="41" t="s">
        <v>346</v>
      </c>
      <c r="F139" s="363">
        <v>-100</v>
      </c>
      <c r="G139" s="333">
        <v>1949</v>
      </c>
      <c r="H139" s="334">
        <v>1928</v>
      </c>
      <c r="I139" s="269">
        <f>G139-H139</f>
        <v>21</v>
      </c>
      <c r="J139" s="269">
        <f>$F139*I139</f>
        <v>-2100</v>
      </c>
      <c r="K139" s="269">
        <f>J139/1000000</f>
        <v>-0.0021</v>
      </c>
      <c r="L139" s="333">
        <v>9806</v>
      </c>
      <c r="M139" s="334">
        <v>9448</v>
      </c>
      <c r="N139" s="334">
        <f>L139-M139</f>
        <v>358</v>
      </c>
      <c r="O139" s="334">
        <f>$F139*N139</f>
        <v>-35800</v>
      </c>
      <c r="P139" s="334">
        <f>O139/1000000</f>
        <v>-0.0358</v>
      </c>
      <c r="Q139" s="470"/>
    </row>
    <row r="140" spans="1:17" s="753" customFormat="1" ht="15.75" customHeight="1">
      <c r="A140" s="833">
        <v>31</v>
      </c>
      <c r="B140" s="834" t="s">
        <v>76</v>
      </c>
      <c r="C140" s="835">
        <v>4902520</v>
      </c>
      <c r="D140" s="836" t="s">
        <v>12</v>
      </c>
      <c r="E140" s="837" t="s">
        <v>346</v>
      </c>
      <c r="F140" s="835">
        <v>-100</v>
      </c>
      <c r="G140" s="749">
        <v>1703</v>
      </c>
      <c r="H140" s="750">
        <v>1432</v>
      </c>
      <c r="I140" s="768">
        <f>G140-H140</f>
        <v>271</v>
      </c>
      <c r="J140" s="768">
        <f>$F140*I140</f>
        <v>-27100</v>
      </c>
      <c r="K140" s="768">
        <f>J140/1000000</f>
        <v>-0.0271</v>
      </c>
      <c r="L140" s="749">
        <v>222</v>
      </c>
      <c r="M140" s="750">
        <v>198</v>
      </c>
      <c r="N140" s="750">
        <f>L140-M140</f>
        <v>24</v>
      </c>
      <c r="O140" s="750">
        <f>$F140*N140</f>
        <v>-2400</v>
      </c>
      <c r="P140" s="750">
        <f>O140/1000000</f>
        <v>-0.0024</v>
      </c>
      <c r="Q140" s="849"/>
    </row>
    <row r="141" spans="1:17" s="454" customFormat="1" ht="15.75" customHeight="1" thickBot="1">
      <c r="A141" s="456">
        <v>32</v>
      </c>
      <c r="B141" s="721" t="s">
        <v>77</v>
      </c>
      <c r="C141" s="358">
        <v>4902536</v>
      </c>
      <c r="D141" s="90" t="s">
        <v>12</v>
      </c>
      <c r="E141" s="503" t="s">
        <v>346</v>
      </c>
      <c r="F141" s="358">
        <v>-100</v>
      </c>
      <c r="G141" s="333">
        <v>15297</v>
      </c>
      <c r="H141" s="457">
        <v>15086</v>
      </c>
      <c r="I141" s="457">
        <f>G141-H141</f>
        <v>211</v>
      </c>
      <c r="J141" s="457">
        <f>$F141*I141</f>
        <v>-21100</v>
      </c>
      <c r="K141" s="457">
        <f>J141/1000000</f>
        <v>-0.0211</v>
      </c>
      <c r="L141" s="333">
        <v>5380</v>
      </c>
      <c r="M141" s="457">
        <v>5340</v>
      </c>
      <c r="N141" s="457">
        <f>L141-M141</f>
        <v>40</v>
      </c>
      <c r="O141" s="457">
        <f>$F141*N141</f>
        <v>-4000</v>
      </c>
      <c r="P141" s="457">
        <f>O141/1000000</f>
        <v>-0.004</v>
      </c>
      <c r="Q141" s="456"/>
    </row>
    <row r="142" ht="13.5" thickTop="1"/>
    <row r="143" spans="4:16" ht="16.5">
      <c r="D143" s="21"/>
      <c r="K143" s="410">
        <f>SUM(K100:K141)</f>
        <v>4.918335436666667</v>
      </c>
      <c r="L143" s="53"/>
      <c r="M143" s="53"/>
      <c r="N143" s="53"/>
      <c r="O143" s="53"/>
      <c r="P143" s="385">
        <f>SUM(P100:P141)</f>
        <v>-0.041366669999999994</v>
      </c>
    </row>
    <row r="144" spans="11:16" ht="14.25">
      <c r="K144" s="53"/>
      <c r="L144" s="53"/>
      <c r="M144" s="53"/>
      <c r="N144" s="53"/>
      <c r="O144" s="53"/>
      <c r="P144" s="53"/>
    </row>
    <row r="145" spans="11:16" ht="14.25">
      <c r="K145" s="53"/>
      <c r="L145" s="53"/>
      <c r="M145" s="53"/>
      <c r="N145" s="53"/>
      <c r="O145" s="53"/>
      <c r="P145" s="53"/>
    </row>
    <row r="146" spans="17:18" ht="12.75">
      <c r="Q146" s="395" t="str">
        <f>NDPL!Q1</f>
        <v>DECEMBER -2017</v>
      </c>
      <c r="R146" s="248"/>
    </row>
    <row r="147" ht="13.5" thickBot="1"/>
    <row r="148" spans="1:17" ht="44.25" customHeight="1">
      <c r="A148" s="326"/>
      <c r="B148" s="324" t="s">
        <v>147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50"/>
    </row>
    <row r="149" spans="1:17" ht="19.5" customHeight="1">
      <c r="A149" s="230"/>
      <c r="B149" s="274" t="s">
        <v>148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51"/>
    </row>
    <row r="150" spans="1:17" ht="19.5" customHeight="1">
      <c r="A150" s="230"/>
      <c r="B150" s="270" t="s">
        <v>249</v>
      </c>
      <c r="C150" s="18"/>
      <c r="D150" s="18"/>
      <c r="E150" s="18"/>
      <c r="F150" s="18"/>
      <c r="G150" s="18"/>
      <c r="H150" s="18"/>
      <c r="I150" s="18"/>
      <c r="J150" s="18"/>
      <c r="K150" s="205">
        <f>K61</f>
        <v>-9.313358300000004</v>
      </c>
      <c r="L150" s="205"/>
      <c r="M150" s="205"/>
      <c r="N150" s="205"/>
      <c r="O150" s="205"/>
      <c r="P150" s="205">
        <f>P61</f>
        <v>-2.9503000000000004</v>
      </c>
      <c r="Q150" s="51"/>
    </row>
    <row r="151" spans="1:17" ht="19.5" customHeight="1">
      <c r="A151" s="230"/>
      <c r="B151" s="270" t="s">
        <v>250</v>
      </c>
      <c r="C151" s="18"/>
      <c r="D151" s="18"/>
      <c r="E151" s="18"/>
      <c r="F151" s="18"/>
      <c r="G151" s="18"/>
      <c r="H151" s="18"/>
      <c r="I151" s="18"/>
      <c r="J151" s="18"/>
      <c r="K151" s="411">
        <f>K143</f>
        <v>4.918335436666667</v>
      </c>
      <c r="L151" s="205"/>
      <c r="M151" s="205"/>
      <c r="N151" s="205"/>
      <c r="O151" s="205"/>
      <c r="P151" s="205">
        <f>P143</f>
        <v>-0.041366669999999994</v>
      </c>
      <c r="Q151" s="51"/>
    </row>
    <row r="152" spans="1:17" ht="19.5" customHeight="1">
      <c r="A152" s="230"/>
      <c r="B152" s="270" t="s">
        <v>149</v>
      </c>
      <c r="C152" s="18"/>
      <c r="D152" s="18"/>
      <c r="E152" s="18"/>
      <c r="F152" s="18"/>
      <c r="G152" s="18"/>
      <c r="H152" s="18"/>
      <c r="I152" s="18"/>
      <c r="J152" s="18"/>
      <c r="K152" s="411">
        <f>'ROHTAK ROAD'!K42</f>
        <v>-1.155875</v>
      </c>
      <c r="L152" s="205"/>
      <c r="M152" s="205"/>
      <c r="N152" s="205"/>
      <c r="O152" s="205"/>
      <c r="P152" s="411">
        <f>'ROHTAK ROAD'!P42</f>
        <v>0</v>
      </c>
      <c r="Q152" s="51"/>
    </row>
    <row r="153" spans="1:17" ht="19.5" customHeight="1">
      <c r="A153" s="230"/>
      <c r="B153" s="270" t="s">
        <v>150</v>
      </c>
      <c r="C153" s="18"/>
      <c r="D153" s="18"/>
      <c r="E153" s="18"/>
      <c r="F153" s="18"/>
      <c r="G153" s="18"/>
      <c r="H153" s="18"/>
      <c r="I153" s="18"/>
      <c r="J153" s="18"/>
      <c r="K153" s="411">
        <f>SUM(K150:K152)</f>
        <v>-5.550897863333337</v>
      </c>
      <c r="L153" s="205"/>
      <c r="M153" s="205"/>
      <c r="N153" s="205"/>
      <c r="O153" s="205"/>
      <c r="P153" s="411">
        <f>SUM(P150:P152)</f>
        <v>-2.9916666700000003</v>
      </c>
      <c r="Q153" s="51"/>
    </row>
    <row r="154" spans="1:17" ht="19.5" customHeight="1">
      <c r="A154" s="230"/>
      <c r="B154" s="274" t="s">
        <v>151</v>
      </c>
      <c r="C154" s="18"/>
      <c r="D154" s="18"/>
      <c r="E154" s="18"/>
      <c r="F154" s="18"/>
      <c r="G154" s="18"/>
      <c r="H154" s="18"/>
      <c r="I154" s="18"/>
      <c r="J154" s="18"/>
      <c r="K154" s="205"/>
      <c r="L154" s="205"/>
      <c r="M154" s="205"/>
      <c r="N154" s="205"/>
      <c r="O154" s="205"/>
      <c r="P154" s="205"/>
      <c r="Q154" s="51"/>
    </row>
    <row r="155" spans="1:17" ht="19.5" customHeight="1">
      <c r="A155" s="230"/>
      <c r="B155" s="270" t="s">
        <v>251</v>
      </c>
      <c r="C155" s="18"/>
      <c r="D155" s="18"/>
      <c r="E155" s="18"/>
      <c r="F155" s="18"/>
      <c r="G155" s="18"/>
      <c r="H155" s="18"/>
      <c r="I155" s="18"/>
      <c r="J155" s="18"/>
      <c r="K155" s="205">
        <f>K92</f>
        <v>-2.8529999999999998</v>
      </c>
      <c r="L155" s="205"/>
      <c r="M155" s="205"/>
      <c r="N155" s="205"/>
      <c r="O155" s="205"/>
      <c r="P155" s="205">
        <f>P92</f>
        <v>0</v>
      </c>
      <c r="Q155" s="51"/>
    </row>
    <row r="156" spans="1:17" ht="19.5" customHeight="1" thickBot="1">
      <c r="A156" s="231"/>
      <c r="B156" s="325" t="s">
        <v>152</v>
      </c>
      <c r="C156" s="52"/>
      <c r="D156" s="52"/>
      <c r="E156" s="52"/>
      <c r="F156" s="52"/>
      <c r="G156" s="52"/>
      <c r="H156" s="52"/>
      <c r="I156" s="52"/>
      <c r="J156" s="52"/>
      <c r="K156" s="412">
        <f>SUM(K153:K155)</f>
        <v>-8.403897863333338</v>
      </c>
      <c r="L156" s="203"/>
      <c r="M156" s="203"/>
      <c r="N156" s="203"/>
      <c r="O156" s="203"/>
      <c r="P156" s="202">
        <f>SUM(P153:P155)</f>
        <v>-2.9916666700000003</v>
      </c>
      <c r="Q156" s="204"/>
    </row>
    <row r="157" ht="12.75">
      <c r="A157" s="230"/>
    </row>
    <row r="158" ht="12.75">
      <c r="A158" s="230"/>
    </row>
    <row r="159" ht="12.75">
      <c r="A159" s="230"/>
    </row>
    <row r="160" ht="13.5" thickBot="1">
      <c r="A160" s="231"/>
    </row>
    <row r="161" spans="1:17" ht="12.75">
      <c r="A161" s="224"/>
      <c r="B161" s="225"/>
      <c r="C161" s="225"/>
      <c r="D161" s="225"/>
      <c r="E161" s="225"/>
      <c r="F161" s="225"/>
      <c r="G161" s="225"/>
      <c r="H161" s="49"/>
      <c r="I161" s="49"/>
      <c r="J161" s="49"/>
      <c r="K161" s="49"/>
      <c r="L161" s="49"/>
      <c r="M161" s="49"/>
      <c r="N161" s="49"/>
      <c r="O161" s="49"/>
      <c r="P161" s="49"/>
      <c r="Q161" s="50"/>
    </row>
    <row r="162" spans="1:17" ht="23.25">
      <c r="A162" s="232" t="s">
        <v>327</v>
      </c>
      <c r="B162" s="216"/>
      <c r="C162" s="216"/>
      <c r="D162" s="216"/>
      <c r="E162" s="216"/>
      <c r="F162" s="216"/>
      <c r="G162" s="216"/>
      <c r="H162" s="18"/>
      <c r="I162" s="18"/>
      <c r="J162" s="18"/>
      <c r="K162" s="18"/>
      <c r="L162" s="18"/>
      <c r="M162" s="18"/>
      <c r="N162" s="18"/>
      <c r="O162" s="18"/>
      <c r="P162" s="18"/>
      <c r="Q162" s="51"/>
    </row>
    <row r="163" spans="1:17" ht="12.75">
      <c r="A163" s="226"/>
      <c r="B163" s="216"/>
      <c r="C163" s="216"/>
      <c r="D163" s="216"/>
      <c r="E163" s="216"/>
      <c r="F163" s="216"/>
      <c r="G163" s="216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2.75">
      <c r="A164" s="227"/>
      <c r="B164" s="228"/>
      <c r="C164" s="228"/>
      <c r="D164" s="228"/>
      <c r="E164" s="228"/>
      <c r="F164" s="228"/>
      <c r="G164" s="228"/>
      <c r="H164" s="18"/>
      <c r="I164" s="18"/>
      <c r="J164" s="18"/>
      <c r="K164" s="242" t="s">
        <v>339</v>
      </c>
      <c r="L164" s="18"/>
      <c r="M164" s="18"/>
      <c r="N164" s="18"/>
      <c r="O164" s="18"/>
      <c r="P164" s="242" t="s">
        <v>340</v>
      </c>
      <c r="Q164" s="51"/>
    </row>
    <row r="165" spans="1:17" ht="12.75">
      <c r="A165" s="229"/>
      <c r="B165" s="133"/>
      <c r="C165" s="133"/>
      <c r="D165" s="133"/>
      <c r="E165" s="133"/>
      <c r="F165" s="133"/>
      <c r="G165" s="133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2.75">
      <c r="A166" s="229"/>
      <c r="B166" s="133"/>
      <c r="C166" s="133"/>
      <c r="D166" s="133"/>
      <c r="E166" s="133"/>
      <c r="F166" s="133"/>
      <c r="G166" s="133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8">
      <c r="A167" s="233" t="s">
        <v>330</v>
      </c>
      <c r="B167" s="217"/>
      <c r="C167" s="217"/>
      <c r="D167" s="218"/>
      <c r="E167" s="218"/>
      <c r="F167" s="219"/>
      <c r="G167" s="218"/>
      <c r="H167" s="18"/>
      <c r="I167" s="18"/>
      <c r="J167" s="18"/>
      <c r="K167" s="386">
        <f>K156</f>
        <v>-8.403897863333338</v>
      </c>
      <c r="L167" s="218" t="s">
        <v>328</v>
      </c>
      <c r="M167" s="18"/>
      <c r="N167" s="18"/>
      <c r="O167" s="18"/>
      <c r="P167" s="386">
        <f>P156</f>
        <v>-2.9916666700000003</v>
      </c>
      <c r="Q167" s="239" t="s">
        <v>328</v>
      </c>
    </row>
    <row r="168" spans="1:17" ht="18">
      <c r="A168" s="234"/>
      <c r="B168" s="220"/>
      <c r="C168" s="220"/>
      <c r="D168" s="216"/>
      <c r="E168" s="216"/>
      <c r="F168" s="221"/>
      <c r="G168" s="216"/>
      <c r="H168" s="18"/>
      <c r="I168" s="18"/>
      <c r="J168" s="18"/>
      <c r="K168" s="387"/>
      <c r="L168" s="216"/>
      <c r="M168" s="18"/>
      <c r="N168" s="18"/>
      <c r="O168" s="18"/>
      <c r="P168" s="387"/>
      <c r="Q168" s="240"/>
    </row>
    <row r="169" spans="1:17" ht="18">
      <c r="A169" s="235" t="s">
        <v>329</v>
      </c>
      <c r="B169" s="222"/>
      <c r="C169" s="45"/>
      <c r="D169" s="216"/>
      <c r="E169" s="216"/>
      <c r="F169" s="223"/>
      <c r="G169" s="218"/>
      <c r="H169" s="18"/>
      <c r="I169" s="18"/>
      <c r="J169" s="18"/>
      <c r="K169" s="387">
        <f>'STEPPED UP GENCO'!K40</f>
        <v>1.0008642914999997</v>
      </c>
      <c r="L169" s="218" t="s">
        <v>328</v>
      </c>
      <c r="M169" s="18"/>
      <c r="N169" s="18"/>
      <c r="O169" s="18"/>
      <c r="P169" s="387">
        <f>'STEPPED UP GENCO'!P40</f>
        <v>-0.7271434434000001</v>
      </c>
      <c r="Q169" s="239" t="s">
        <v>328</v>
      </c>
    </row>
    <row r="170" spans="1:17" ht="12.75">
      <c r="A170" s="230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2.75">
      <c r="A171" s="230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51"/>
    </row>
    <row r="172" spans="1:17" ht="12.75">
      <c r="A172" s="230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20.25">
      <c r="A173" s="230"/>
      <c r="B173" s="18"/>
      <c r="C173" s="18"/>
      <c r="D173" s="18"/>
      <c r="E173" s="18"/>
      <c r="F173" s="18"/>
      <c r="G173" s="18"/>
      <c r="H173" s="217"/>
      <c r="I173" s="217"/>
      <c r="J173" s="236" t="s">
        <v>331</v>
      </c>
      <c r="K173" s="344">
        <f>SUM(K167:K172)</f>
        <v>-7.403033571833339</v>
      </c>
      <c r="L173" s="236" t="s">
        <v>328</v>
      </c>
      <c r="M173" s="133"/>
      <c r="N173" s="18"/>
      <c r="O173" s="18"/>
      <c r="P173" s="344">
        <f>SUM(P167:P172)</f>
        <v>-3.7188101134000004</v>
      </c>
      <c r="Q173" s="365" t="s">
        <v>328</v>
      </c>
    </row>
    <row r="174" spans="1:17" ht="13.5" thickBot="1">
      <c r="A174" s="231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1" max="255" man="1"/>
    <brk id="94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7"/>
  <sheetViews>
    <sheetView view="pageBreakPreview" zoomScale="85" zoomScaleNormal="70" zoomScaleSheetLayoutView="85" workbookViewId="0" topLeftCell="A172">
      <selection activeCell="F131" sqref="F131"/>
    </sheetView>
  </sheetViews>
  <sheetFormatPr defaultColWidth="9.140625" defaultRowHeight="12.75"/>
  <cols>
    <col min="1" max="1" width="7.421875" style="454" customWidth="1"/>
    <col min="2" max="2" width="29.57421875" style="454" customWidth="1"/>
    <col min="3" max="3" width="13.28125" style="454" customWidth="1"/>
    <col min="4" max="4" width="9.00390625" style="454" customWidth="1"/>
    <col min="5" max="5" width="16.57421875" style="454" customWidth="1"/>
    <col min="6" max="6" width="10.8515625" style="454" customWidth="1"/>
    <col min="7" max="7" width="14.00390625" style="454" customWidth="1"/>
    <col min="8" max="8" width="13.421875" style="454" customWidth="1"/>
    <col min="9" max="9" width="11.8515625" style="454" customWidth="1"/>
    <col min="10" max="10" width="16.28125" style="454" customWidth="1"/>
    <col min="11" max="11" width="15.7109375" style="454" customWidth="1"/>
    <col min="12" max="12" width="13.421875" style="454" customWidth="1"/>
    <col min="13" max="13" width="16.28125" style="454" customWidth="1"/>
    <col min="14" max="14" width="12.140625" style="454" customWidth="1"/>
    <col min="15" max="15" width="15.28125" style="454" customWidth="1"/>
    <col min="16" max="16" width="15.140625" style="454" customWidth="1"/>
    <col min="17" max="17" width="29.421875" style="454" customWidth="1"/>
    <col min="18" max="19" width="9.140625" style="454" hidden="1" customWidth="1"/>
    <col min="20" max="16384" width="9.140625" style="454" customWidth="1"/>
  </cols>
  <sheetData>
    <row r="1" spans="1:17" ht="23.25" customHeight="1">
      <c r="A1" s="1" t="s">
        <v>237</v>
      </c>
      <c r="P1" s="610" t="str">
        <f>NDPL!$Q$1</f>
        <v>DECEMBER -2017</v>
      </c>
      <c r="Q1" s="610"/>
    </row>
    <row r="2" ht="12.75">
      <c r="A2" s="16" t="s">
        <v>238</v>
      </c>
    </row>
    <row r="3" ht="20.25" customHeight="1">
      <c r="A3" s="388" t="s">
        <v>153</v>
      </c>
    </row>
    <row r="4" spans="1:16" ht="21" customHeight="1" thickBot="1">
      <c r="A4" s="389" t="s">
        <v>191</v>
      </c>
      <c r="G4" s="497"/>
      <c r="H4" s="497"/>
      <c r="I4" s="48" t="s">
        <v>397</v>
      </c>
      <c r="J4" s="497"/>
      <c r="K4" s="497"/>
      <c r="L4" s="497"/>
      <c r="M4" s="497"/>
      <c r="N4" s="48" t="s">
        <v>398</v>
      </c>
      <c r="O4" s="497"/>
      <c r="P4" s="497"/>
    </row>
    <row r="5" spans="1:17" ht="36.75" customHeight="1" thickBot="1" thickTop="1">
      <c r="A5" s="526" t="s">
        <v>8</v>
      </c>
      <c r="B5" s="527" t="s">
        <v>9</v>
      </c>
      <c r="C5" s="528" t="s">
        <v>1</v>
      </c>
      <c r="D5" s="528" t="s">
        <v>2</v>
      </c>
      <c r="E5" s="528" t="s">
        <v>3</v>
      </c>
      <c r="F5" s="528" t="s">
        <v>10</v>
      </c>
      <c r="G5" s="526" t="str">
        <f>NDPL!G5</f>
        <v>FINAL READING 01/01/2018</v>
      </c>
      <c r="H5" s="528" t="str">
        <f>NDPL!H5</f>
        <v>INTIAL READING 01/12/2017</v>
      </c>
      <c r="I5" s="528" t="s">
        <v>4</v>
      </c>
      <c r="J5" s="528" t="s">
        <v>5</v>
      </c>
      <c r="K5" s="528" t="s">
        <v>6</v>
      </c>
      <c r="L5" s="526" t="str">
        <f>NDPL!G5</f>
        <v>FINAL READING 01/01/2018</v>
      </c>
      <c r="M5" s="528" t="str">
        <f>NDPL!H5</f>
        <v>INTIAL READING 01/12/2017</v>
      </c>
      <c r="N5" s="528" t="s">
        <v>4</v>
      </c>
      <c r="O5" s="528" t="s">
        <v>5</v>
      </c>
      <c r="P5" s="528" t="s">
        <v>6</v>
      </c>
      <c r="Q5" s="556" t="s">
        <v>309</v>
      </c>
    </row>
    <row r="6" ht="2.25" customHeight="1" hidden="1" thickBot="1" thickTop="1"/>
    <row r="7" spans="1:17" ht="19.5" customHeight="1" thickTop="1">
      <c r="A7" s="271"/>
      <c r="B7" s="272" t="s">
        <v>154</v>
      </c>
      <c r="C7" s="273"/>
      <c r="D7" s="36"/>
      <c r="E7" s="36"/>
      <c r="F7" s="36"/>
      <c r="G7" s="29"/>
      <c r="H7" s="466"/>
      <c r="I7" s="466"/>
      <c r="J7" s="466"/>
      <c r="K7" s="466"/>
      <c r="L7" s="467"/>
      <c r="M7" s="466"/>
      <c r="N7" s="466"/>
      <c r="O7" s="466"/>
      <c r="P7" s="466"/>
      <c r="Q7" s="563"/>
    </row>
    <row r="8" spans="1:17" ht="24" customHeight="1">
      <c r="A8" s="260">
        <v>1</v>
      </c>
      <c r="B8" s="303" t="s">
        <v>155</v>
      </c>
      <c r="C8" s="304">
        <v>4865170</v>
      </c>
      <c r="D8" s="127" t="s">
        <v>12</v>
      </c>
      <c r="E8" s="96" t="s">
        <v>346</v>
      </c>
      <c r="F8" s="312">
        <v>5000</v>
      </c>
      <c r="G8" s="333">
        <v>999538</v>
      </c>
      <c r="H8" s="334">
        <v>999550</v>
      </c>
      <c r="I8" s="314">
        <f aca="true" t="shared" si="0" ref="I8:I17">G8-H8</f>
        <v>-12</v>
      </c>
      <c r="J8" s="314">
        <f aca="true" t="shared" si="1" ref="J8:J17">$F8*I8</f>
        <v>-60000</v>
      </c>
      <c r="K8" s="314">
        <f aca="true" t="shared" si="2" ref="K8:K17">J8/1000000</f>
        <v>-0.06</v>
      </c>
      <c r="L8" s="333">
        <v>999443</v>
      </c>
      <c r="M8" s="334">
        <v>999474</v>
      </c>
      <c r="N8" s="314">
        <f aca="true" t="shared" si="3" ref="N8:N17">L8-M8</f>
        <v>-31</v>
      </c>
      <c r="O8" s="314">
        <f aca="true" t="shared" si="4" ref="O8:O17">$F8*N8</f>
        <v>-155000</v>
      </c>
      <c r="P8" s="314">
        <f aca="true" t="shared" si="5" ref="P8:P17">O8/1000000</f>
        <v>-0.155</v>
      </c>
      <c r="Q8" s="470"/>
    </row>
    <row r="9" spans="1:17" ht="24.75" customHeight="1">
      <c r="A9" s="260">
        <v>2</v>
      </c>
      <c r="B9" s="303" t="s">
        <v>156</v>
      </c>
      <c r="C9" s="304">
        <v>4865095</v>
      </c>
      <c r="D9" s="127" t="s">
        <v>12</v>
      </c>
      <c r="E9" s="96" t="s">
        <v>346</v>
      </c>
      <c r="F9" s="312">
        <v>1333.33</v>
      </c>
      <c r="G9" s="333">
        <v>984702</v>
      </c>
      <c r="H9" s="334">
        <v>984750</v>
      </c>
      <c r="I9" s="314">
        <f t="shared" si="0"/>
        <v>-48</v>
      </c>
      <c r="J9" s="314">
        <f t="shared" si="1"/>
        <v>-63999.84</v>
      </c>
      <c r="K9" s="314">
        <f t="shared" si="2"/>
        <v>-0.06399984</v>
      </c>
      <c r="L9" s="333">
        <v>671202</v>
      </c>
      <c r="M9" s="334">
        <v>671222</v>
      </c>
      <c r="N9" s="314">
        <f t="shared" si="3"/>
        <v>-20</v>
      </c>
      <c r="O9" s="314">
        <f t="shared" si="4"/>
        <v>-26666.6</v>
      </c>
      <c r="P9" s="468">
        <f t="shared" si="5"/>
        <v>-0.0266666</v>
      </c>
      <c r="Q9" s="476"/>
    </row>
    <row r="10" spans="1:17" ht="22.5" customHeight="1">
      <c r="A10" s="260">
        <v>3</v>
      </c>
      <c r="B10" s="303" t="s">
        <v>157</v>
      </c>
      <c r="C10" s="304">
        <v>5295153</v>
      </c>
      <c r="D10" s="127" t="s">
        <v>12</v>
      </c>
      <c r="E10" s="96" t="s">
        <v>346</v>
      </c>
      <c r="F10" s="312">
        <v>400</v>
      </c>
      <c r="G10" s="333">
        <v>933</v>
      </c>
      <c r="H10" s="334">
        <v>863</v>
      </c>
      <c r="I10" s="314">
        <f>G10-H10</f>
        <v>70</v>
      </c>
      <c r="J10" s="314">
        <f t="shared" si="1"/>
        <v>28000</v>
      </c>
      <c r="K10" s="314">
        <f t="shared" si="2"/>
        <v>0.028</v>
      </c>
      <c r="L10" s="333">
        <v>55702</v>
      </c>
      <c r="M10" s="334">
        <v>36683</v>
      </c>
      <c r="N10" s="314">
        <f>L10-M10</f>
        <v>19019</v>
      </c>
      <c r="O10" s="314">
        <f t="shared" si="4"/>
        <v>7607600</v>
      </c>
      <c r="P10" s="314">
        <f t="shared" si="5"/>
        <v>7.6076</v>
      </c>
      <c r="Q10" s="471"/>
    </row>
    <row r="11" spans="1:17" ht="22.5" customHeight="1">
      <c r="A11" s="260">
        <v>4</v>
      </c>
      <c r="B11" s="303" t="s">
        <v>158</v>
      </c>
      <c r="C11" s="304">
        <v>4865151</v>
      </c>
      <c r="D11" s="127" t="s">
        <v>12</v>
      </c>
      <c r="E11" s="96" t="s">
        <v>346</v>
      </c>
      <c r="F11" s="312">
        <v>1000</v>
      </c>
      <c r="G11" s="333">
        <v>16979</v>
      </c>
      <c r="H11" s="334">
        <v>16984</v>
      </c>
      <c r="I11" s="314">
        <f t="shared" si="0"/>
        <v>-5</v>
      </c>
      <c r="J11" s="314">
        <f t="shared" si="1"/>
        <v>-5000</v>
      </c>
      <c r="K11" s="314">
        <f t="shared" si="2"/>
        <v>-0.005</v>
      </c>
      <c r="L11" s="333">
        <v>193</v>
      </c>
      <c r="M11" s="334">
        <v>412</v>
      </c>
      <c r="N11" s="314">
        <f t="shared" si="3"/>
        <v>-219</v>
      </c>
      <c r="O11" s="314">
        <f t="shared" si="4"/>
        <v>-219000</v>
      </c>
      <c r="P11" s="314">
        <f t="shared" si="5"/>
        <v>-0.219</v>
      </c>
      <c r="Q11" s="865"/>
    </row>
    <row r="12" spans="1:17" ht="22.5" customHeight="1">
      <c r="A12" s="260"/>
      <c r="B12" s="303"/>
      <c r="C12" s="304">
        <v>4865127</v>
      </c>
      <c r="D12" s="127" t="s">
        <v>12</v>
      </c>
      <c r="E12" s="96" t="s">
        <v>346</v>
      </c>
      <c r="F12" s="312">
        <v>1333.33</v>
      </c>
      <c r="G12" s="333">
        <v>999999</v>
      </c>
      <c r="H12" s="334">
        <v>1000000</v>
      </c>
      <c r="I12" s="314">
        <f>G12-H12</f>
        <v>-1</v>
      </c>
      <c r="J12" s="314">
        <f t="shared" si="1"/>
        <v>-1333.33</v>
      </c>
      <c r="K12" s="314">
        <f t="shared" si="2"/>
        <v>-0.00133333</v>
      </c>
      <c r="L12" s="333">
        <v>999999</v>
      </c>
      <c r="M12" s="334">
        <v>1000000</v>
      </c>
      <c r="N12" s="314">
        <f>L12-M12</f>
        <v>-1</v>
      </c>
      <c r="O12" s="314">
        <f t="shared" si="4"/>
        <v>-1333.33</v>
      </c>
      <c r="P12" s="314"/>
      <c r="Q12" s="865" t="s">
        <v>457</v>
      </c>
    </row>
    <row r="13" spans="1:17" s="753" customFormat="1" ht="22.5" customHeight="1">
      <c r="A13" s="774">
        <v>5</v>
      </c>
      <c r="B13" s="775" t="s">
        <v>159</v>
      </c>
      <c r="C13" s="763">
        <v>4865152</v>
      </c>
      <c r="D13" s="776" t="s">
        <v>12</v>
      </c>
      <c r="E13" s="777" t="s">
        <v>346</v>
      </c>
      <c r="F13" s="778">
        <v>300</v>
      </c>
      <c r="G13" s="749">
        <v>1605</v>
      </c>
      <c r="H13" s="750">
        <v>1605</v>
      </c>
      <c r="I13" s="779">
        <f t="shared" si="0"/>
        <v>0</v>
      </c>
      <c r="J13" s="779">
        <f t="shared" si="1"/>
        <v>0</v>
      </c>
      <c r="K13" s="779">
        <f t="shared" si="2"/>
        <v>0</v>
      </c>
      <c r="L13" s="749">
        <v>112</v>
      </c>
      <c r="M13" s="334">
        <v>112</v>
      </c>
      <c r="N13" s="779">
        <f t="shared" si="3"/>
        <v>0</v>
      </c>
      <c r="O13" s="779">
        <f t="shared" si="4"/>
        <v>0</v>
      </c>
      <c r="P13" s="779">
        <f t="shared" si="5"/>
        <v>0</v>
      </c>
      <c r="Q13" s="864"/>
    </row>
    <row r="14" spans="1:17" ht="22.5" customHeight="1">
      <c r="A14" s="260">
        <v>6</v>
      </c>
      <c r="B14" s="303" t="s">
        <v>160</v>
      </c>
      <c r="C14" s="304">
        <v>4865111</v>
      </c>
      <c r="D14" s="127" t="s">
        <v>12</v>
      </c>
      <c r="E14" s="96" t="s">
        <v>346</v>
      </c>
      <c r="F14" s="312">
        <v>100</v>
      </c>
      <c r="G14" s="333">
        <v>18660</v>
      </c>
      <c r="H14" s="334">
        <v>18581</v>
      </c>
      <c r="I14" s="314">
        <f>G14-H14</f>
        <v>79</v>
      </c>
      <c r="J14" s="314">
        <f t="shared" si="1"/>
        <v>7900</v>
      </c>
      <c r="K14" s="314">
        <f t="shared" si="2"/>
        <v>0.0079</v>
      </c>
      <c r="L14" s="333">
        <v>19904</v>
      </c>
      <c r="M14" s="334">
        <v>19835</v>
      </c>
      <c r="N14" s="314">
        <f>L14-M14</f>
        <v>69</v>
      </c>
      <c r="O14" s="314">
        <f t="shared" si="4"/>
        <v>6900</v>
      </c>
      <c r="P14" s="314">
        <f t="shared" si="5"/>
        <v>0.0069</v>
      </c>
      <c r="Q14" s="471"/>
    </row>
    <row r="15" spans="1:17" ht="22.5" customHeight="1">
      <c r="A15" s="260">
        <v>7</v>
      </c>
      <c r="B15" s="303" t="s">
        <v>161</v>
      </c>
      <c r="C15" s="304">
        <v>4865140</v>
      </c>
      <c r="D15" s="127" t="s">
        <v>12</v>
      </c>
      <c r="E15" s="96" t="s">
        <v>346</v>
      </c>
      <c r="F15" s="312">
        <v>75</v>
      </c>
      <c r="G15" s="333">
        <v>725951</v>
      </c>
      <c r="H15" s="334">
        <v>728926</v>
      </c>
      <c r="I15" s="314">
        <f t="shared" si="0"/>
        <v>-2975</v>
      </c>
      <c r="J15" s="314">
        <f t="shared" si="1"/>
        <v>-223125</v>
      </c>
      <c r="K15" s="314">
        <f t="shared" si="2"/>
        <v>-0.223125</v>
      </c>
      <c r="L15" s="333">
        <v>997670</v>
      </c>
      <c r="M15" s="334">
        <v>997879</v>
      </c>
      <c r="N15" s="314">
        <f t="shared" si="3"/>
        <v>-209</v>
      </c>
      <c r="O15" s="314">
        <f t="shared" si="4"/>
        <v>-15675</v>
      </c>
      <c r="P15" s="314">
        <f t="shared" si="5"/>
        <v>-0.015675</v>
      </c>
      <c r="Q15" s="470"/>
    </row>
    <row r="16" spans="1:17" ht="22.5" customHeight="1">
      <c r="A16" s="260">
        <v>8</v>
      </c>
      <c r="B16" s="863" t="s">
        <v>162</v>
      </c>
      <c r="C16" s="304">
        <v>4865134</v>
      </c>
      <c r="D16" s="127" t="s">
        <v>12</v>
      </c>
      <c r="E16" s="96" t="s">
        <v>346</v>
      </c>
      <c r="F16" s="312">
        <v>75</v>
      </c>
      <c r="G16" s="333">
        <v>8</v>
      </c>
      <c r="H16" s="334">
        <v>31</v>
      </c>
      <c r="I16" s="314">
        <f t="shared" si="0"/>
        <v>-23</v>
      </c>
      <c r="J16" s="314">
        <f t="shared" si="1"/>
        <v>-1725</v>
      </c>
      <c r="K16" s="314">
        <f t="shared" si="2"/>
        <v>-0.001725</v>
      </c>
      <c r="L16" s="333">
        <v>324</v>
      </c>
      <c r="M16" s="334">
        <v>499</v>
      </c>
      <c r="N16" s="314">
        <f t="shared" si="3"/>
        <v>-175</v>
      </c>
      <c r="O16" s="314">
        <f t="shared" si="4"/>
        <v>-13125</v>
      </c>
      <c r="P16" s="314">
        <f t="shared" si="5"/>
        <v>-0.013125</v>
      </c>
      <c r="Q16" s="471"/>
    </row>
    <row r="17" spans="1:17" ht="18">
      <c r="A17" s="260">
        <v>9</v>
      </c>
      <c r="B17" s="303" t="s">
        <v>163</v>
      </c>
      <c r="C17" s="304">
        <v>4865181</v>
      </c>
      <c r="D17" s="127" t="s">
        <v>12</v>
      </c>
      <c r="E17" s="96" t="s">
        <v>346</v>
      </c>
      <c r="F17" s="312">
        <v>900</v>
      </c>
      <c r="G17" s="333">
        <v>997614</v>
      </c>
      <c r="H17" s="334">
        <v>997667</v>
      </c>
      <c r="I17" s="314">
        <f t="shared" si="0"/>
        <v>-53</v>
      </c>
      <c r="J17" s="314">
        <f t="shared" si="1"/>
        <v>-47700</v>
      </c>
      <c r="K17" s="314">
        <f t="shared" si="2"/>
        <v>-0.0477</v>
      </c>
      <c r="L17" s="333">
        <v>995718</v>
      </c>
      <c r="M17" s="334">
        <v>995693</v>
      </c>
      <c r="N17" s="314">
        <f t="shared" si="3"/>
        <v>25</v>
      </c>
      <c r="O17" s="314">
        <f t="shared" si="4"/>
        <v>22500</v>
      </c>
      <c r="P17" s="314">
        <f t="shared" si="5"/>
        <v>0.0225</v>
      </c>
      <c r="Q17" s="476"/>
    </row>
    <row r="18" spans="1:17" ht="15.75" customHeight="1">
      <c r="A18" s="260"/>
      <c r="B18" s="305" t="s">
        <v>164</v>
      </c>
      <c r="C18" s="304"/>
      <c r="D18" s="127"/>
      <c r="E18" s="127"/>
      <c r="F18" s="312"/>
      <c r="G18" s="415"/>
      <c r="H18" s="418"/>
      <c r="I18" s="314"/>
      <c r="J18" s="314"/>
      <c r="K18" s="611"/>
      <c r="L18" s="316"/>
      <c r="M18" s="314"/>
      <c r="N18" s="314"/>
      <c r="O18" s="314"/>
      <c r="P18" s="611"/>
      <c r="Q18" s="471"/>
    </row>
    <row r="19" spans="1:17" s="753" customFormat="1" ht="22.5" customHeight="1">
      <c r="A19" s="774">
        <v>10</v>
      </c>
      <c r="B19" s="775" t="s">
        <v>15</v>
      </c>
      <c r="C19" s="763">
        <v>5128454</v>
      </c>
      <c r="D19" s="776" t="s">
        <v>12</v>
      </c>
      <c r="E19" s="777" t="s">
        <v>346</v>
      </c>
      <c r="F19" s="778">
        <v>-500</v>
      </c>
      <c r="G19" s="744">
        <v>16168</v>
      </c>
      <c r="H19" s="768">
        <v>16168</v>
      </c>
      <c r="I19" s="779">
        <f>G19-H19</f>
        <v>0</v>
      </c>
      <c r="J19" s="779">
        <f>$F19*I19</f>
        <v>0</v>
      </c>
      <c r="K19" s="779">
        <f>J19/1000000</f>
        <v>0</v>
      </c>
      <c r="L19" s="744">
        <v>988926</v>
      </c>
      <c r="M19" s="269">
        <v>988926</v>
      </c>
      <c r="N19" s="779">
        <f>L19-M19</f>
        <v>0</v>
      </c>
      <c r="O19" s="779">
        <f>$F19*N19</f>
        <v>0</v>
      </c>
      <c r="P19" s="779">
        <f>O19/1000000</f>
        <v>0</v>
      </c>
      <c r="Q19" s="793"/>
    </row>
    <row r="20" spans="1:17" ht="22.5" customHeight="1">
      <c r="A20" s="260">
        <v>11</v>
      </c>
      <c r="B20" s="276" t="s">
        <v>16</v>
      </c>
      <c r="C20" s="304">
        <v>4865025</v>
      </c>
      <c r="D20" s="84" t="s">
        <v>12</v>
      </c>
      <c r="E20" s="96" t="s">
        <v>346</v>
      </c>
      <c r="F20" s="312">
        <v>-1000</v>
      </c>
      <c r="G20" s="333">
        <v>2409</v>
      </c>
      <c r="H20" s="750">
        <v>1711</v>
      </c>
      <c r="I20" s="314">
        <f>G20-H20</f>
        <v>698</v>
      </c>
      <c r="J20" s="314">
        <f>$F20*I20</f>
        <v>-698000</v>
      </c>
      <c r="K20" s="314">
        <f>J20/1000000</f>
        <v>-0.698</v>
      </c>
      <c r="L20" s="333">
        <v>997832</v>
      </c>
      <c r="M20" s="334">
        <v>997832</v>
      </c>
      <c r="N20" s="314">
        <f>L20-M20</f>
        <v>0</v>
      </c>
      <c r="O20" s="314">
        <f>$F20*N20</f>
        <v>0</v>
      </c>
      <c r="P20" s="314">
        <f>O20/1000000</f>
        <v>0</v>
      </c>
      <c r="Q20" s="471"/>
    </row>
    <row r="21" spans="1:17" s="753" customFormat="1" ht="22.5" customHeight="1">
      <c r="A21" s="774">
        <v>12</v>
      </c>
      <c r="B21" s="775" t="s">
        <v>17</v>
      </c>
      <c r="C21" s="763">
        <v>5100234</v>
      </c>
      <c r="D21" s="776" t="s">
        <v>12</v>
      </c>
      <c r="E21" s="777" t="s">
        <v>346</v>
      </c>
      <c r="F21" s="778">
        <v>-2000</v>
      </c>
      <c r="G21" s="333">
        <v>999467</v>
      </c>
      <c r="H21" s="750">
        <v>997839</v>
      </c>
      <c r="I21" s="779">
        <f>G21-H21</f>
        <v>1628</v>
      </c>
      <c r="J21" s="779">
        <f>$F21*I21</f>
        <v>-3256000</v>
      </c>
      <c r="K21" s="779">
        <f>J21/1000000</f>
        <v>-3.256</v>
      </c>
      <c r="L21" s="333">
        <v>993001</v>
      </c>
      <c r="M21" s="750">
        <v>993001</v>
      </c>
      <c r="N21" s="779">
        <f>L21-M21</f>
        <v>0</v>
      </c>
      <c r="O21" s="779">
        <f>$F21*N21</f>
        <v>0</v>
      </c>
      <c r="P21" s="779">
        <f>O21/1000000</f>
        <v>0</v>
      </c>
      <c r="Q21" s="793"/>
    </row>
    <row r="22" spans="1:17" ht="22.5" customHeight="1">
      <c r="A22" s="260">
        <v>13</v>
      </c>
      <c r="B22" s="303" t="s">
        <v>165</v>
      </c>
      <c r="C22" s="304">
        <v>4902499</v>
      </c>
      <c r="D22" s="127" t="s">
        <v>12</v>
      </c>
      <c r="E22" s="96" t="s">
        <v>346</v>
      </c>
      <c r="F22" s="312">
        <v>-1000</v>
      </c>
      <c r="G22" s="333">
        <v>7996</v>
      </c>
      <c r="H22" s="334">
        <v>6866</v>
      </c>
      <c r="I22" s="314">
        <f>G22-H22</f>
        <v>1130</v>
      </c>
      <c r="J22" s="314">
        <f>$F22*I22</f>
        <v>-1130000</v>
      </c>
      <c r="K22" s="314">
        <f>J22/1000000</f>
        <v>-1.13</v>
      </c>
      <c r="L22" s="333">
        <v>999403</v>
      </c>
      <c r="M22" s="334">
        <v>999403</v>
      </c>
      <c r="N22" s="314">
        <f>L22-M22</f>
        <v>0</v>
      </c>
      <c r="O22" s="314">
        <f>$F22*N22</f>
        <v>0</v>
      </c>
      <c r="P22" s="314">
        <f>O22/1000000</f>
        <v>0</v>
      </c>
      <c r="Q22" s="471"/>
    </row>
    <row r="23" spans="1:17" ht="22.5" customHeight="1">
      <c r="A23" s="260">
        <v>14</v>
      </c>
      <c r="B23" s="303" t="s">
        <v>437</v>
      </c>
      <c r="C23" s="304">
        <v>5295169</v>
      </c>
      <c r="D23" s="127" t="s">
        <v>12</v>
      </c>
      <c r="E23" s="96" t="s">
        <v>346</v>
      </c>
      <c r="F23" s="312">
        <v>-1000</v>
      </c>
      <c r="G23" s="333">
        <v>964259</v>
      </c>
      <c r="H23" s="334">
        <v>965216</v>
      </c>
      <c r="I23" s="334">
        <f>G23-H23</f>
        <v>-957</v>
      </c>
      <c r="J23" s="334">
        <f>$F23*I23</f>
        <v>957000</v>
      </c>
      <c r="K23" s="334">
        <f>J23/1000000</f>
        <v>0.957</v>
      </c>
      <c r="L23" s="333">
        <v>996356</v>
      </c>
      <c r="M23" s="334">
        <v>996358</v>
      </c>
      <c r="N23" s="334">
        <f>L23-M23</f>
        <v>-2</v>
      </c>
      <c r="O23" s="334">
        <f>$F23*N23</f>
        <v>2000</v>
      </c>
      <c r="P23" s="334">
        <f>O23/1000000</f>
        <v>0.002</v>
      </c>
      <c r="Q23" s="471"/>
    </row>
    <row r="24" spans="1:17" ht="15" customHeight="1">
      <c r="A24" s="260"/>
      <c r="B24" s="305" t="s">
        <v>166</v>
      </c>
      <c r="C24" s="304"/>
      <c r="D24" s="127"/>
      <c r="E24" s="127"/>
      <c r="F24" s="312"/>
      <c r="G24" s="415"/>
      <c r="H24" s="418"/>
      <c r="I24" s="314"/>
      <c r="J24" s="314"/>
      <c r="K24" s="314"/>
      <c r="L24" s="316"/>
      <c r="M24" s="314"/>
      <c r="N24" s="314"/>
      <c r="O24" s="314"/>
      <c r="P24" s="314"/>
      <c r="Q24" s="471"/>
    </row>
    <row r="25" spans="1:17" s="753" customFormat="1" ht="13.5" customHeight="1">
      <c r="A25" s="774">
        <v>15</v>
      </c>
      <c r="B25" s="775" t="s">
        <v>15</v>
      </c>
      <c r="C25" s="763">
        <v>5295164</v>
      </c>
      <c r="D25" s="776" t="s">
        <v>12</v>
      </c>
      <c r="E25" s="777" t="s">
        <v>346</v>
      </c>
      <c r="F25" s="778">
        <v>-1000</v>
      </c>
      <c r="G25" s="749">
        <v>6246</v>
      </c>
      <c r="H25" s="750">
        <v>3075</v>
      </c>
      <c r="I25" s="779">
        <f>G25-H25</f>
        <v>3171</v>
      </c>
      <c r="J25" s="779">
        <f>$F25*I25</f>
        <v>-3171000</v>
      </c>
      <c r="K25" s="779">
        <f>J25/1000000</f>
        <v>-3.171</v>
      </c>
      <c r="L25" s="749">
        <v>999849</v>
      </c>
      <c r="M25" s="750">
        <v>999849</v>
      </c>
      <c r="N25" s="779">
        <f>L25-M25</f>
        <v>0</v>
      </c>
      <c r="O25" s="779">
        <f>$F25*N25</f>
        <v>0</v>
      </c>
      <c r="P25" s="779">
        <f>O25/1000000</f>
        <v>0</v>
      </c>
      <c r="Q25" s="780"/>
    </row>
    <row r="26" spans="1:17" s="753" customFormat="1" ht="13.5" customHeight="1">
      <c r="A26" s="774">
        <v>16</v>
      </c>
      <c r="B26" s="775" t="s">
        <v>16</v>
      </c>
      <c r="C26" s="763">
        <v>5129959</v>
      </c>
      <c r="D26" s="776" t="s">
        <v>12</v>
      </c>
      <c r="E26" s="777" t="s">
        <v>346</v>
      </c>
      <c r="F26" s="778">
        <v>-500</v>
      </c>
      <c r="G26" s="749">
        <v>8894</v>
      </c>
      <c r="H26" s="750">
        <v>4202</v>
      </c>
      <c r="I26" s="750">
        <f>G26-H26</f>
        <v>4692</v>
      </c>
      <c r="J26" s="750">
        <f>$F26*I26</f>
        <v>-2346000</v>
      </c>
      <c r="K26" s="750">
        <f>J26/1000000</f>
        <v>-2.346</v>
      </c>
      <c r="L26" s="749">
        <v>130</v>
      </c>
      <c r="M26" s="750">
        <v>129</v>
      </c>
      <c r="N26" s="750">
        <f>L26-M26</f>
        <v>1</v>
      </c>
      <c r="O26" s="750">
        <f>$F26*N26</f>
        <v>-500</v>
      </c>
      <c r="P26" s="750">
        <f>O26/1000000</f>
        <v>-0.0005</v>
      </c>
      <c r="Q26" s="780"/>
    </row>
    <row r="27" spans="1:17" s="753" customFormat="1" ht="13.5" customHeight="1">
      <c r="A27" s="774">
        <v>17</v>
      </c>
      <c r="B27" s="775" t="s">
        <v>17</v>
      </c>
      <c r="C27" s="763">
        <v>4864988</v>
      </c>
      <c r="D27" s="776" t="s">
        <v>12</v>
      </c>
      <c r="E27" s="777" t="s">
        <v>346</v>
      </c>
      <c r="F27" s="778">
        <v>-2000</v>
      </c>
      <c r="G27" s="749">
        <v>3740</v>
      </c>
      <c r="H27" s="750">
        <v>1743</v>
      </c>
      <c r="I27" s="779">
        <f>G27-H27</f>
        <v>1997</v>
      </c>
      <c r="J27" s="779">
        <f>$F27*I27</f>
        <v>-3994000</v>
      </c>
      <c r="K27" s="779">
        <f>J27/1000000</f>
        <v>-3.994</v>
      </c>
      <c r="L27" s="749">
        <v>999044</v>
      </c>
      <c r="M27" s="750">
        <v>999044</v>
      </c>
      <c r="N27" s="779">
        <f>L27-M27</f>
        <v>0</v>
      </c>
      <c r="O27" s="779">
        <f>$F27*N27</f>
        <v>0</v>
      </c>
      <c r="P27" s="779">
        <f>O27/1000000</f>
        <v>0</v>
      </c>
      <c r="Q27" s="780"/>
    </row>
    <row r="28" spans="1:17" ht="13.5" customHeight="1">
      <c r="A28" s="260">
        <v>18</v>
      </c>
      <c r="B28" s="303" t="s">
        <v>165</v>
      </c>
      <c r="C28" s="304">
        <v>5295572</v>
      </c>
      <c r="D28" s="127" t="s">
        <v>12</v>
      </c>
      <c r="E28" s="96" t="s">
        <v>346</v>
      </c>
      <c r="F28" s="312">
        <v>-1000</v>
      </c>
      <c r="G28" s="333">
        <v>997949</v>
      </c>
      <c r="H28" s="334">
        <v>998409</v>
      </c>
      <c r="I28" s="334">
        <f>G28-H28</f>
        <v>-460</v>
      </c>
      <c r="J28" s="334">
        <f>$F28*I28</f>
        <v>460000</v>
      </c>
      <c r="K28" s="334">
        <f>J28/1000000</f>
        <v>0.46</v>
      </c>
      <c r="L28" s="333">
        <v>902657</v>
      </c>
      <c r="M28" s="334">
        <v>902657</v>
      </c>
      <c r="N28" s="334">
        <f>L28-M28</f>
        <v>0</v>
      </c>
      <c r="O28" s="334">
        <f>$F28*N28</f>
        <v>0</v>
      </c>
      <c r="P28" s="334">
        <f>O28/1000000</f>
        <v>0</v>
      </c>
      <c r="Q28" s="491"/>
    </row>
    <row r="29" spans="1:17" ht="13.5" customHeight="1">
      <c r="A29" s="260"/>
      <c r="B29" s="305" t="s">
        <v>451</v>
      </c>
      <c r="C29" s="304"/>
      <c r="D29" s="127"/>
      <c r="E29" s="96"/>
      <c r="F29" s="312"/>
      <c r="G29" s="333"/>
      <c r="H29" s="334"/>
      <c r="I29" s="334"/>
      <c r="J29" s="334"/>
      <c r="K29" s="334"/>
      <c r="L29" s="333"/>
      <c r="M29" s="334"/>
      <c r="N29" s="334"/>
      <c r="O29" s="334"/>
      <c r="P29" s="334"/>
      <c r="Q29" s="491"/>
    </row>
    <row r="30" spans="1:17" ht="13.5" customHeight="1">
      <c r="A30" s="260">
        <v>19</v>
      </c>
      <c r="B30" s="775" t="s">
        <v>15</v>
      </c>
      <c r="C30" s="304">
        <v>5128451</v>
      </c>
      <c r="D30" s="127" t="s">
        <v>12</v>
      </c>
      <c r="E30" s="96" t="s">
        <v>346</v>
      </c>
      <c r="F30" s="312">
        <v>-1000</v>
      </c>
      <c r="G30" s="749">
        <v>0</v>
      </c>
      <c r="H30" s="750">
        <v>0</v>
      </c>
      <c r="I30" s="779">
        <f>G30-H30</f>
        <v>0</v>
      </c>
      <c r="J30" s="779">
        <f>$F30*I30</f>
        <v>0</v>
      </c>
      <c r="K30" s="779">
        <f>J30/1000000</f>
        <v>0</v>
      </c>
      <c r="L30" s="749">
        <v>0</v>
      </c>
      <c r="M30" s="750">
        <v>0</v>
      </c>
      <c r="N30" s="779">
        <f>L30-M30</f>
        <v>0</v>
      </c>
      <c r="O30" s="779">
        <f>$F30*N30</f>
        <v>0</v>
      </c>
      <c r="P30" s="779">
        <f>O30/1000000</f>
        <v>0</v>
      </c>
      <c r="Q30" s="780"/>
    </row>
    <row r="31" spans="1:17" ht="13.5" customHeight="1">
      <c r="A31" s="260">
        <v>20</v>
      </c>
      <c r="B31" s="775" t="s">
        <v>16</v>
      </c>
      <c r="C31" s="304">
        <v>5128459</v>
      </c>
      <c r="D31" s="127" t="s">
        <v>12</v>
      </c>
      <c r="E31" s="96" t="s">
        <v>346</v>
      </c>
      <c r="F31" s="312">
        <v>-1000</v>
      </c>
      <c r="G31" s="749">
        <v>0</v>
      </c>
      <c r="H31" s="750">
        <v>0</v>
      </c>
      <c r="I31" s="779">
        <f>G31-H31</f>
        <v>0</v>
      </c>
      <c r="J31" s="779">
        <f>$F31*I31</f>
        <v>0</v>
      </c>
      <c r="K31" s="779">
        <f>J31/1000000</f>
        <v>0</v>
      </c>
      <c r="L31" s="749">
        <v>0</v>
      </c>
      <c r="M31" s="750">
        <v>0</v>
      </c>
      <c r="N31" s="779">
        <f>L31-M31</f>
        <v>0</v>
      </c>
      <c r="O31" s="779">
        <f>$F31*N31</f>
        <v>0</v>
      </c>
      <c r="P31" s="779">
        <f>O31/1000000</f>
        <v>0</v>
      </c>
      <c r="Q31" s="780"/>
    </row>
    <row r="32" spans="1:17" ht="13.5" customHeight="1">
      <c r="A32" s="260"/>
      <c r="B32" s="274" t="s">
        <v>167</v>
      </c>
      <c r="C32" s="304"/>
      <c r="D32" s="84"/>
      <c r="E32" s="84"/>
      <c r="F32" s="312"/>
      <c r="G32" s="415"/>
      <c r="H32" s="418"/>
      <c r="I32" s="314"/>
      <c r="J32" s="314"/>
      <c r="K32" s="314"/>
      <c r="L32" s="316"/>
      <c r="M32" s="314"/>
      <c r="N32" s="314"/>
      <c r="O32" s="314"/>
      <c r="P32" s="314"/>
      <c r="Q32" s="471"/>
    </row>
    <row r="33" spans="1:17" ht="13.5" customHeight="1">
      <c r="A33" s="260">
        <v>21</v>
      </c>
      <c r="B33" s="303" t="s">
        <v>15</v>
      </c>
      <c r="C33" s="304">
        <v>5295151</v>
      </c>
      <c r="D33" s="127" t="s">
        <v>12</v>
      </c>
      <c r="E33" s="96" t="s">
        <v>346</v>
      </c>
      <c r="F33" s="312">
        <v>-1000</v>
      </c>
      <c r="G33" s="333">
        <v>1577</v>
      </c>
      <c r="H33" s="334">
        <v>1165</v>
      </c>
      <c r="I33" s="314">
        <f>G33-H33</f>
        <v>412</v>
      </c>
      <c r="J33" s="314">
        <f>$F33*I33</f>
        <v>-412000</v>
      </c>
      <c r="K33" s="314">
        <f>J33/1000000</f>
        <v>-0.412</v>
      </c>
      <c r="L33" s="333">
        <v>984966</v>
      </c>
      <c r="M33" s="334">
        <v>984974</v>
      </c>
      <c r="N33" s="314">
        <f>L33-M33</f>
        <v>-8</v>
      </c>
      <c r="O33" s="314">
        <f>$F33*N33</f>
        <v>8000</v>
      </c>
      <c r="P33" s="314">
        <f>O33/1000000</f>
        <v>0.008</v>
      </c>
      <c r="Q33" s="486"/>
    </row>
    <row r="34" spans="1:17" ht="13.5" customHeight="1">
      <c r="A34" s="260">
        <v>22</v>
      </c>
      <c r="B34" s="303" t="s">
        <v>16</v>
      </c>
      <c r="C34" s="304">
        <v>4864970</v>
      </c>
      <c r="D34" s="127" t="s">
        <v>12</v>
      </c>
      <c r="E34" s="96" t="s">
        <v>346</v>
      </c>
      <c r="F34" s="312">
        <v>-1000</v>
      </c>
      <c r="G34" s="333">
        <v>997193</v>
      </c>
      <c r="H34" s="334">
        <v>997476</v>
      </c>
      <c r="I34" s="314">
        <f>G34-H34</f>
        <v>-283</v>
      </c>
      <c r="J34" s="314">
        <f>$F34*I34</f>
        <v>283000</v>
      </c>
      <c r="K34" s="314">
        <f>J34/1000000</f>
        <v>0.283</v>
      </c>
      <c r="L34" s="333">
        <v>983648</v>
      </c>
      <c r="M34" s="334">
        <v>983732</v>
      </c>
      <c r="N34" s="314">
        <f>L34-M34</f>
        <v>-84</v>
      </c>
      <c r="O34" s="314">
        <f>$F34*N34</f>
        <v>84000</v>
      </c>
      <c r="P34" s="314">
        <f>O34/1000000</f>
        <v>0.084</v>
      </c>
      <c r="Q34" s="471"/>
    </row>
    <row r="35" spans="1:17" ht="13.5" customHeight="1">
      <c r="A35" s="260">
        <v>23</v>
      </c>
      <c r="B35" s="303" t="s">
        <v>17</v>
      </c>
      <c r="C35" s="304">
        <v>5295147</v>
      </c>
      <c r="D35" s="127" t="s">
        <v>12</v>
      </c>
      <c r="E35" s="96" t="s">
        <v>346</v>
      </c>
      <c r="F35" s="312">
        <v>-1000</v>
      </c>
      <c r="G35" s="333">
        <v>996418</v>
      </c>
      <c r="H35" s="334">
        <v>996314</v>
      </c>
      <c r="I35" s="314">
        <f>G35-H35</f>
        <v>104</v>
      </c>
      <c r="J35" s="314">
        <f>$F35*I35</f>
        <v>-104000</v>
      </c>
      <c r="K35" s="314">
        <f>J35/1000000</f>
        <v>-0.104</v>
      </c>
      <c r="L35" s="333">
        <v>997331</v>
      </c>
      <c r="M35" s="334">
        <v>997357</v>
      </c>
      <c r="N35" s="314">
        <f>L35-M35</f>
        <v>-26</v>
      </c>
      <c r="O35" s="314">
        <f>$F35*N35</f>
        <v>26000</v>
      </c>
      <c r="P35" s="314">
        <f>O35/1000000</f>
        <v>0.026</v>
      </c>
      <c r="Q35" s="471"/>
    </row>
    <row r="36" spans="1:17" ht="13.5" customHeight="1">
      <c r="A36" s="260">
        <v>24</v>
      </c>
      <c r="B36" s="276" t="s">
        <v>165</v>
      </c>
      <c r="C36" s="304">
        <v>4864995</v>
      </c>
      <c r="D36" s="84" t="s">
        <v>12</v>
      </c>
      <c r="E36" s="96" t="s">
        <v>346</v>
      </c>
      <c r="F36" s="312">
        <v>-1000</v>
      </c>
      <c r="G36" s="333">
        <v>13900</v>
      </c>
      <c r="H36" s="334">
        <v>14181</v>
      </c>
      <c r="I36" s="314">
        <f>G36-H36</f>
        <v>-281</v>
      </c>
      <c r="J36" s="314">
        <f>$F36*I36</f>
        <v>281000</v>
      </c>
      <c r="K36" s="314">
        <f>J36/1000000</f>
        <v>0.281</v>
      </c>
      <c r="L36" s="333">
        <v>996634</v>
      </c>
      <c r="M36" s="334">
        <v>996718</v>
      </c>
      <c r="N36" s="314">
        <f>L36-M36</f>
        <v>-84</v>
      </c>
      <c r="O36" s="314">
        <f>$F36*N36</f>
        <v>84000</v>
      </c>
      <c r="P36" s="314">
        <f>O36/1000000</f>
        <v>0.084</v>
      </c>
      <c r="Q36" s="740"/>
    </row>
    <row r="37" spans="1:17" ht="13.5" customHeight="1">
      <c r="A37" s="260"/>
      <c r="B37" s="305" t="s">
        <v>168</v>
      </c>
      <c r="C37" s="304"/>
      <c r="D37" s="127"/>
      <c r="E37" s="127"/>
      <c r="F37" s="312"/>
      <c r="G37" s="415"/>
      <c r="H37" s="418"/>
      <c r="I37" s="314"/>
      <c r="J37" s="314"/>
      <c r="K37" s="314"/>
      <c r="L37" s="316"/>
      <c r="M37" s="314"/>
      <c r="N37" s="314"/>
      <c r="O37" s="314"/>
      <c r="P37" s="314"/>
      <c r="Q37" s="471"/>
    </row>
    <row r="38" spans="1:17" ht="19.5" customHeight="1">
      <c r="A38" s="260"/>
      <c r="B38" s="305" t="s">
        <v>39</v>
      </c>
      <c r="C38" s="304"/>
      <c r="D38" s="127"/>
      <c r="E38" s="127"/>
      <c r="F38" s="312"/>
      <c r="G38" s="415"/>
      <c r="H38" s="418"/>
      <c r="I38" s="314"/>
      <c r="J38" s="314"/>
      <c r="K38" s="314"/>
      <c r="L38" s="316"/>
      <c r="M38" s="314"/>
      <c r="N38" s="314"/>
      <c r="O38" s="314"/>
      <c r="P38" s="314"/>
      <c r="Q38" s="471"/>
    </row>
    <row r="39" spans="1:17" s="753" customFormat="1" ht="22.5" customHeight="1">
      <c r="A39" s="774">
        <v>25</v>
      </c>
      <c r="B39" s="775" t="s">
        <v>169</v>
      </c>
      <c r="C39" s="763">
        <v>5128435</v>
      </c>
      <c r="D39" s="776" t="s">
        <v>12</v>
      </c>
      <c r="E39" s="777" t="s">
        <v>346</v>
      </c>
      <c r="F39" s="778">
        <v>800</v>
      </c>
      <c r="G39" s="749">
        <v>4</v>
      </c>
      <c r="H39" s="750">
        <v>40</v>
      </c>
      <c r="I39" s="779">
        <f>G39-H39</f>
        <v>-36</v>
      </c>
      <c r="J39" s="779">
        <f>$F39*I39</f>
        <v>-28800</v>
      </c>
      <c r="K39" s="779">
        <f>J39/1000000</f>
        <v>-0.0288</v>
      </c>
      <c r="L39" s="749">
        <v>1693</v>
      </c>
      <c r="M39" s="334">
        <v>1579</v>
      </c>
      <c r="N39" s="779">
        <f>L39-M39</f>
        <v>114</v>
      </c>
      <c r="O39" s="779">
        <f>$F39*N39</f>
        <v>91200</v>
      </c>
      <c r="P39" s="779">
        <f>O39/1000000</f>
        <v>0.0912</v>
      </c>
      <c r="Q39" s="793"/>
    </row>
    <row r="40" spans="1:17" ht="18.75" customHeight="1">
      <c r="A40" s="260"/>
      <c r="B40" s="274" t="s">
        <v>170</v>
      </c>
      <c r="C40" s="304"/>
      <c r="D40" s="84"/>
      <c r="E40" s="84"/>
      <c r="F40" s="312"/>
      <c r="G40" s="415"/>
      <c r="H40" s="418"/>
      <c r="I40" s="314"/>
      <c r="J40" s="314"/>
      <c r="K40" s="314"/>
      <c r="L40" s="316"/>
      <c r="M40" s="314"/>
      <c r="N40" s="314"/>
      <c r="O40" s="314"/>
      <c r="P40" s="314"/>
      <c r="Q40" s="471"/>
    </row>
    <row r="41" spans="1:17" ht="22.5" customHeight="1">
      <c r="A41" s="260">
        <v>26</v>
      </c>
      <c r="B41" s="276" t="s">
        <v>15</v>
      </c>
      <c r="C41" s="304">
        <v>5269210</v>
      </c>
      <c r="D41" s="84" t="s">
        <v>12</v>
      </c>
      <c r="E41" s="96" t="s">
        <v>346</v>
      </c>
      <c r="F41" s="312">
        <v>-1000</v>
      </c>
      <c r="G41" s="333">
        <v>979449</v>
      </c>
      <c r="H41" s="334">
        <v>979478</v>
      </c>
      <c r="I41" s="314">
        <f>G41-H41</f>
        <v>-29</v>
      </c>
      <c r="J41" s="314">
        <f>$F41*I41</f>
        <v>29000</v>
      </c>
      <c r="K41" s="314">
        <f>J41/1000000</f>
        <v>0.029</v>
      </c>
      <c r="L41" s="333">
        <v>978303</v>
      </c>
      <c r="M41" s="334">
        <v>978303</v>
      </c>
      <c r="N41" s="314">
        <f>L41-M41</f>
        <v>0</v>
      </c>
      <c r="O41" s="314">
        <f>$F41*N41</f>
        <v>0</v>
      </c>
      <c r="P41" s="314">
        <f>O41/1000000</f>
        <v>0</v>
      </c>
      <c r="Q41" s="471"/>
    </row>
    <row r="42" spans="1:17" s="753" customFormat="1" ht="22.5" customHeight="1">
      <c r="A42" s="774">
        <v>27</v>
      </c>
      <c r="B42" s="775" t="s">
        <v>16</v>
      </c>
      <c r="C42" s="763">
        <v>5269211</v>
      </c>
      <c r="D42" s="776" t="s">
        <v>12</v>
      </c>
      <c r="E42" s="777" t="s">
        <v>346</v>
      </c>
      <c r="F42" s="778">
        <v>-1000</v>
      </c>
      <c r="G42" s="744">
        <v>991515</v>
      </c>
      <c r="H42" s="768">
        <v>991515</v>
      </c>
      <c r="I42" s="779">
        <f>G42-H42</f>
        <v>0</v>
      </c>
      <c r="J42" s="779">
        <f>$F42*I42</f>
        <v>0</v>
      </c>
      <c r="K42" s="779">
        <f>J42/1000000</f>
        <v>0</v>
      </c>
      <c r="L42" s="744">
        <v>985938</v>
      </c>
      <c r="M42" s="269">
        <v>985938</v>
      </c>
      <c r="N42" s="779">
        <f>L42-M42</f>
        <v>0</v>
      </c>
      <c r="O42" s="779">
        <f>$F42*N42</f>
        <v>0</v>
      </c>
      <c r="P42" s="779">
        <f>O42/1000000</f>
        <v>0</v>
      </c>
      <c r="Q42" s="781"/>
    </row>
    <row r="43" spans="1:17" s="753" customFormat="1" ht="22.5" customHeight="1">
      <c r="A43" s="774">
        <v>28</v>
      </c>
      <c r="B43" s="775" t="s">
        <v>17</v>
      </c>
      <c r="C43" s="763">
        <v>5269209</v>
      </c>
      <c r="D43" s="776" t="s">
        <v>12</v>
      </c>
      <c r="E43" s="777" t="s">
        <v>346</v>
      </c>
      <c r="F43" s="778">
        <v>-1000</v>
      </c>
      <c r="G43" s="749">
        <v>976936</v>
      </c>
      <c r="H43" s="750">
        <v>976448</v>
      </c>
      <c r="I43" s="779">
        <f>G43-H43</f>
        <v>488</v>
      </c>
      <c r="J43" s="779">
        <f>$F43*I43</f>
        <v>-488000</v>
      </c>
      <c r="K43" s="779">
        <f>J43/1000000</f>
        <v>-0.488</v>
      </c>
      <c r="L43" s="749">
        <v>999323</v>
      </c>
      <c r="M43" s="334">
        <v>999323</v>
      </c>
      <c r="N43" s="779">
        <f>L43-M43</f>
        <v>0</v>
      </c>
      <c r="O43" s="779">
        <f>$F43*N43</f>
        <v>0</v>
      </c>
      <c r="P43" s="779">
        <f>O43/1000000</f>
        <v>0</v>
      </c>
      <c r="Q43" s="781" t="s">
        <v>450</v>
      </c>
    </row>
    <row r="44" spans="1:17" ht="18.75" customHeight="1">
      <c r="A44" s="260"/>
      <c r="B44" s="305" t="s">
        <v>171</v>
      </c>
      <c r="C44" s="304"/>
      <c r="D44" s="127"/>
      <c r="E44" s="127"/>
      <c r="F44" s="310"/>
      <c r="G44" s="415"/>
      <c r="H44" s="418"/>
      <c r="I44" s="314"/>
      <c r="J44" s="314"/>
      <c r="K44" s="314"/>
      <c r="L44" s="316"/>
      <c r="M44" s="314"/>
      <c r="N44" s="314"/>
      <c r="O44" s="314"/>
      <c r="P44" s="314"/>
      <c r="Q44" s="471"/>
    </row>
    <row r="45" spans="1:17" ht="22.5" customHeight="1">
      <c r="A45" s="260">
        <v>29</v>
      </c>
      <c r="B45" s="303" t="s">
        <v>426</v>
      </c>
      <c r="C45" s="304">
        <v>4865010</v>
      </c>
      <c r="D45" s="127" t="s">
        <v>12</v>
      </c>
      <c r="E45" s="96" t="s">
        <v>346</v>
      </c>
      <c r="F45" s="312">
        <v>-1000</v>
      </c>
      <c r="G45" s="333">
        <v>995462</v>
      </c>
      <c r="H45" s="334">
        <v>994793</v>
      </c>
      <c r="I45" s="314">
        <f>G45-H45</f>
        <v>669</v>
      </c>
      <c r="J45" s="314">
        <f>$F45*I45</f>
        <v>-669000</v>
      </c>
      <c r="K45" s="314">
        <f>J45/1000000</f>
        <v>-0.669</v>
      </c>
      <c r="L45" s="333">
        <v>988730</v>
      </c>
      <c r="M45" s="334">
        <v>988808</v>
      </c>
      <c r="N45" s="314">
        <f>L45-M45</f>
        <v>-78</v>
      </c>
      <c r="O45" s="314">
        <f>$F45*N45</f>
        <v>78000</v>
      </c>
      <c r="P45" s="314">
        <f>O45/1000000</f>
        <v>0.078</v>
      </c>
      <c r="Q45" s="471"/>
    </row>
    <row r="46" spans="1:17" ht="22.5" customHeight="1">
      <c r="A46" s="260">
        <v>30</v>
      </c>
      <c r="B46" s="303" t="s">
        <v>427</v>
      </c>
      <c r="C46" s="304">
        <v>4864965</v>
      </c>
      <c r="D46" s="127" t="s">
        <v>12</v>
      </c>
      <c r="E46" s="96" t="s">
        <v>346</v>
      </c>
      <c r="F46" s="312">
        <v>-1000</v>
      </c>
      <c r="G46" s="333">
        <v>992225</v>
      </c>
      <c r="H46" s="334">
        <v>991126</v>
      </c>
      <c r="I46" s="314">
        <f>G46-H46</f>
        <v>1099</v>
      </c>
      <c r="J46" s="314">
        <f>$F46*I46</f>
        <v>-1099000</v>
      </c>
      <c r="K46" s="314">
        <f>J46/1000000</f>
        <v>-1.099</v>
      </c>
      <c r="L46" s="333">
        <v>928179</v>
      </c>
      <c r="M46" s="334">
        <v>928185</v>
      </c>
      <c r="N46" s="314">
        <f>L46-M46</f>
        <v>-6</v>
      </c>
      <c r="O46" s="314">
        <f>$F46*N46</f>
        <v>6000</v>
      </c>
      <c r="P46" s="314">
        <f>O46/1000000</f>
        <v>0.006</v>
      </c>
      <c r="Q46" s="471"/>
    </row>
    <row r="47" spans="1:17" ht="22.5" customHeight="1">
      <c r="A47" s="260">
        <v>31</v>
      </c>
      <c r="B47" s="276" t="s">
        <v>428</v>
      </c>
      <c r="C47" s="304">
        <v>4864933</v>
      </c>
      <c r="D47" s="84" t="s">
        <v>12</v>
      </c>
      <c r="E47" s="96" t="s">
        <v>346</v>
      </c>
      <c r="F47" s="312">
        <v>-1000</v>
      </c>
      <c r="G47" s="333">
        <v>5612</v>
      </c>
      <c r="H47" s="334">
        <v>4601</v>
      </c>
      <c r="I47" s="314">
        <f>G47-H47</f>
        <v>1011</v>
      </c>
      <c r="J47" s="314">
        <f>$F47*I47</f>
        <v>-1011000</v>
      </c>
      <c r="K47" s="314">
        <f>J47/1000000</f>
        <v>-1.011</v>
      </c>
      <c r="L47" s="333">
        <v>33392</v>
      </c>
      <c r="M47" s="334">
        <v>33392</v>
      </c>
      <c r="N47" s="314">
        <f>L47-M47</f>
        <v>0</v>
      </c>
      <c r="O47" s="314">
        <f>$F47*N47</f>
        <v>0</v>
      </c>
      <c r="P47" s="314">
        <f>O47/1000000</f>
        <v>0</v>
      </c>
      <c r="Q47" s="471"/>
    </row>
    <row r="48" spans="1:17" ht="22.5" customHeight="1">
      <c r="A48" s="260">
        <v>32</v>
      </c>
      <c r="B48" s="303" t="s">
        <v>429</v>
      </c>
      <c r="C48" s="304">
        <v>4864904</v>
      </c>
      <c r="D48" s="127" t="s">
        <v>12</v>
      </c>
      <c r="E48" s="96" t="s">
        <v>346</v>
      </c>
      <c r="F48" s="312">
        <v>-1000</v>
      </c>
      <c r="G48" s="333">
        <v>997286</v>
      </c>
      <c r="H48" s="334">
        <v>997061</v>
      </c>
      <c r="I48" s="314">
        <f>G48-H48</f>
        <v>225</v>
      </c>
      <c r="J48" s="314">
        <f>$F48*I48</f>
        <v>-225000</v>
      </c>
      <c r="K48" s="314">
        <f>J48/1000000</f>
        <v>-0.225</v>
      </c>
      <c r="L48" s="333">
        <v>996142</v>
      </c>
      <c r="M48" s="334">
        <v>996142</v>
      </c>
      <c r="N48" s="314">
        <f>L48-M48</f>
        <v>0</v>
      </c>
      <c r="O48" s="314">
        <f>$F48*N48</f>
        <v>0</v>
      </c>
      <c r="P48" s="314">
        <f>O48/1000000</f>
        <v>0</v>
      </c>
      <c r="Q48" s="471"/>
    </row>
    <row r="49" spans="1:17" ht="22.5" customHeight="1">
      <c r="A49" s="260">
        <v>33</v>
      </c>
      <c r="B49" s="303" t="s">
        <v>430</v>
      </c>
      <c r="C49" s="304">
        <v>4864942</v>
      </c>
      <c r="D49" s="127" t="s">
        <v>12</v>
      </c>
      <c r="E49" s="96" t="s">
        <v>346</v>
      </c>
      <c r="F49" s="314">
        <v>-1000</v>
      </c>
      <c r="G49" s="333">
        <v>999421</v>
      </c>
      <c r="H49" s="750">
        <v>999096</v>
      </c>
      <c r="I49" s="314">
        <f>G49-H49</f>
        <v>325</v>
      </c>
      <c r="J49" s="314">
        <f>$F49*I49</f>
        <v>-325000</v>
      </c>
      <c r="K49" s="314">
        <f>J49/1000000</f>
        <v>-0.325</v>
      </c>
      <c r="L49" s="333">
        <v>999728</v>
      </c>
      <c r="M49" s="334">
        <v>999732</v>
      </c>
      <c r="N49" s="314">
        <f>L49-M49</f>
        <v>-4</v>
      </c>
      <c r="O49" s="314">
        <f>$F49*N49</f>
        <v>4000</v>
      </c>
      <c r="P49" s="314">
        <f>O49/1000000</f>
        <v>0.004</v>
      </c>
      <c r="Q49" s="471"/>
    </row>
    <row r="50" spans="1:17" ht="18" customHeight="1" thickBot="1">
      <c r="A50" s="390" t="s">
        <v>335</v>
      </c>
      <c r="B50" s="306"/>
      <c r="C50" s="307"/>
      <c r="D50" s="252"/>
      <c r="E50" s="253"/>
      <c r="F50" s="312"/>
      <c r="G50" s="416"/>
      <c r="H50" s="417"/>
      <c r="I50" s="318"/>
      <c r="J50" s="318"/>
      <c r="K50" s="318"/>
      <c r="L50" s="318"/>
      <c r="M50" s="318"/>
      <c r="N50" s="318"/>
      <c r="O50" s="318"/>
      <c r="P50" s="612" t="str">
        <f>NDPL!$Q$1</f>
        <v>DECEMBER -2017</v>
      </c>
      <c r="Q50" s="612"/>
    </row>
    <row r="51" spans="1:17" ht="19.5" customHeight="1" thickTop="1">
      <c r="A51" s="271"/>
      <c r="B51" s="274" t="s">
        <v>172</v>
      </c>
      <c r="C51" s="304"/>
      <c r="D51" s="84"/>
      <c r="E51" s="84"/>
      <c r="F51" s="405"/>
      <c r="G51" s="415"/>
      <c r="H51" s="418"/>
      <c r="I51" s="314"/>
      <c r="J51" s="314"/>
      <c r="K51" s="314"/>
      <c r="L51" s="316"/>
      <c r="M51" s="314"/>
      <c r="N51" s="314"/>
      <c r="O51" s="314"/>
      <c r="P51" s="314"/>
      <c r="Q51" s="458"/>
    </row>
    <row r="52" spans="1:17" s="753" customFormat="1" ht="15" customHeight="1">
      <c r="A52" s="774">
        <v>34</v>
      </c>
      <c r="B52" s="775" t="s">
        <v>15</v>
      </c>
      <c r="C52" s="763">
        <v>4864962</v>
      </c>
      <c r="D52" s="776" t="s">
        <v>12</v>
      </c>
      <c r="E52" s="777" t="s">
        <v>346</v>
      </c>
      <c r="F52" s="778">
        <v>-1000</v>
      </c>
      <c r="G52" s="749">
        <v>6837</v>
      </c>
      <c r="H52" s="750">
        <v>6229</v>
      </c>
      <c r="I52" s="779">
        <f>G52-H52</f>
        <v>608</v>
      </c>
      <c r="J52" s="779">
        <f>$F52*I52</f>
        <v>-608000</v>
      </c>
      <c r="K52" s="779">
        <f>J52/1000000</f>
        <v>-0.608</v>
      </c>
      <c r="L52" s="749">
        <v>999954</v>
      </c>
      <c r="M52" s="750">
        <v>999954</v>
      </c>
      <c r="N52" s="779">
        <f>L52-M52</f>
        <v>0</v>
      </c>
      <c r="O52" s="779">
        <f>$F52*N52</f>
        <v>0</v>
      </c>
      <c r="P52" s="779">
        <f>O52/1000000</f>
        <v>0</v>
      </c>
      <c r="Q52" s="782"/>
    </row>
    <row r="53" spans="1:17" s="753" customFormat="1" ht="16.5" customHeight="1">
      <c r="A53" s="774">
        <v>35</v>
      </c>
      <c r="B53" s="775" t="s">
        <v>16</v>
      </c>
      <c r="C53" s="763">
        <v>5128455</v>
      </c>
      <c r="D53" s="776" t="s">
        <v>12</v>
      </c>
      <c r="E53" s="777" t="s">
        <v>346</v>
      </c>
      <c r="F53" s="778">
        <v>-500</v>
      </c>
      <c r="G53" s="749">
        <v>10543</v>
      </c>
      <c r="H53" s="750">
        <v>9321</v>
      </c>
      <c r="I53" s="779">
        <f>G53-H53</f>
        <v>1222</v>
      </c>
      <c r="J53" s="779">
        <f>$F53*I53</f>
        <v>-611000</v>
      </c>
      <c r="K53" s="779">
        <f>J53/1000000</f>
        <v>-0.611</v>
      </c>
      <c r="L53" s="749">
        <v>998355</v>
      </c>
      <c r="M53" s="750">
        <v>998373</v>
      </c>
      <c r="N53" s="779">
        <f>L53-M53</f>
        <v>-18</v>
      </c>
      <c r="O53" s="779">
        <f>$F53*N53</f>
        <v>9000</v>
      </c>
      <c r="P53" s="779">
        <f>O53/1000000</f>
        <v>0.009</v>
      </c>
      <c r="Q53" s="752"/>
    </row>
    <row r="54" spans="1:17" s="753" customFormat="1" ht="15.75" customHeight="1">
      <c r="A54" s="774">
        <v>36</v>
      </c>
      <c r="B54" s="775" t="s">
        <v>17</v>
      </c>
      <c r="C54" s="763">
        <v>4864979</v>
      </c>
      <c r="D54" s="776" t="s">
        <v>12</v>
      </c>
      <c r="E54" s="777" t="s">
        <v>346</v>
      </c>
      <c r="F54" s="778">
        <v>-2000</v>
      </c>
      <c r="G54" s="749">
        <v>32453</v>
      </c>
      <c r="H54" s="750">
        <v>26361</v>
      </c>
      <c r="I54" s="779">
        <f>G54-H54</f>
        <v>6092</v>
      </c>
      <c r="J54" s="779">
        <f>$F54*I54</f>
        <v>-12184000</v>
      </c>
      <c r="K54" s="779">
        <f>J54/1000000</f>
        <v>-12.184</v>
      </c>
      <c r="L54" s="749">
        <v>969570</v>
      </c>
      <c r="M54" s="750">
        <v>969570</v>
      </c>
      <c r="N54" s="779">
        <f>L54-M54</f>
        <v>0</v>
      </c>
      <c r="O54" s="779">
        <f>$F54*N54</f>
        <v>0</v>
      </c>
      <c r="P54" s="779">
        <f>O54/1000000</f>
        <v>0</v>
      </c>
      <c r="Q54" s="783"/>
    </row>
    <row r="55" spans="1:17" ht="13.5" customHeight="1">
      <c r="A55" s="260"/>
      <c r="B55" s="305" t="s">
        <v>173</v>
      </c>
      <c r="C55" s="304"/>
      <c r="D55" s="127"/>
      <c r="E55" s="127"/>
      <c r="F55" s="312"/>
      <c r="G55" s="415"/>
      <c r="H55" s="418"/>
      <c r="I55" s="314"/>
      <c r="J55" s="314"/>
      <c r="K55" s="314"/>
      <c r="L55" s="316"/>
      <c r="M55" s="314"/>
      <c r="N55" s="314"/>
      <c r="O55" s="314"/>
      <c r="P55" s="314"/>
      <c r="Q55" s="458"/>
    </row>
    <row r="56" spans="1:17" ht="15" customHeight="1">
      <c r="A56" s="260">
        <v>37</v>
      </c>
      <c r="B56" s="303" t="s">
        <v>15</v>
      </c>
      <c r="C56" s="304">
        <v>4865018</v>
      </c>
      <c r="D56" s="127" t="s">
        <v>12</v>
      </c>
      <c r="E56" s="96" t="s">
        <v>346</v>
      </c>
      <c r="F56" s="312">
        <v>-1000</v>
      </c>
      <c r="G56" s="333">
        <v>373</v>
      </c>
      <c r="H56" s="334">
        <v>73</v>
      </c>
      <c r="I56" s="314">
        <f>G56-H56</f>
        <v>300</v>
      </c>
      <c r="J56" s="314">
        <f>$F56*I56</f>
        <v>-300000</v>
      </c>
      <c r="K56" s="314">
        <f>J56/1000000</f>
        <v>-0.3</v>
      </c>
      <c r="L56" s="333">
        <v>999982</v>
      </c>
      <c r="M56" s="334">
        <v>999997</v>
      </c>
      <c r="N56" s="314">
        <f>L56-M56</f>
        <v>-15</v>
      </c>
      <c r="O56" s="314">
        <f>$F56*N56</f>
        <v>15000</v>
      </c>
      <c r="P56" s="314">
        <f>O56/1000000</f>
        <v>0.015</v>
      </c>
      <c r="Q56" s="458"/>
    </row>
    <row r="57" spans="1:17" ht="17.25" customHeight="1">
      <c r="A57" s="260">
        <v>38</v>
      </c>
      <c r="B57" s="303" t="s">
        <v>16</v>
      </c>
      <c r="C57" s="304">
        <v>4864967</v>
      </c>
      <c r="D57" s="127" t="s">
        <v>12</v>
      </c>
      <c r="E57" s="96" t="s">
        <v>346</v>
      </c>
      <c r="F57" s="312">
        <v>-1000</v>
      </c>
      <c r="G57" s="333">
        <v>994397</v>
      </c>
      <c r="H57" s="334">
        <v>994399</v>
      </c>
      <c r="I57" s="314">
        <f>G57-H57</f>
        <v>-2</v>
      </c>
      <c r="J57" s="314">
        <f>$F57*I57</f>
        <v>2000</v>
      </c>
      <c r="K57" s="314">
        <f>J57/1000000</f>
        <v>0.002</v>
      </c>
      <c r="L57" s="333">
        <v>927385</v>
      </c>
      <c r="M57" s="334">
        <v>927385</v>
      </c>
      <c r="N57" s="314">
        <f>L57-M57</f>
        <v>0</v>
      </c>
      <c r="O57" s="314">
        <f>$F57*N57</f>
        <v>0</v>
      </c>
      <c r="P57" s="314">
        <f>O57/1000000</f>
        <v>0</v>
      </c>
      <c r="Q57" s="458"/>
    </row>
    <row r="58" spans="1:17" s="753" customFormat="1" ht="17.25" customHeight="1">
      <c r="A58" s="774">
        <v>39</v>
      </c>
      <c r="B58" s="775" t="s">
        <v>17</v>
      </c>
      <c r="C58" s="763">
        <v>5295144</v>
      </c>
      <c r="D58" s="776" t="s">
        <v>12</v>
      </c>
      <c r="E58" s="777" t="s">
        <v>346</v>
      </c>
      <c r="F58" s="778">
        <v>-1000</v>
      </c>
      <c r="G58" s="749">
        <v>999920</v>
      </c>
      <c r="H58" s="750">
        <v>999605</v>
      </c>
      <c r="I58" s="779">
        <f>G58-H58</f>
        <v>315</v>
      </c>
      <c r="J58" s="779">
        <f>$F58*I58</f>
        <v>-315000</v>
      </c>
      <c r="K58" s="779">
        <f>J58/1000000</f>
        <v>-0.315</v>
      </c>
      <c r="L58" s="749">
        <v>999610</v>
      </c>
      <c r="M58" s="750">
        <v>999626</v>
      </c>
      <c r="N58" s="779">
        <f>L58-M58</f>
        <v>-16</v>
      </c>
      <c r="O58" s="779">
        <f>$F58*N58</f>
        <v>16000</v>
      </c>
      <c r="P58" s="779">
        <f>O58/1000000</f>
        <v>0.016</v>
      </c>
      <c r="Q58" s="782"/>
    </row>
    <row r="59" spans="1:17" ht="17.25" customHeight="1">
      <c r="A59" s="260">
        <v>40</v>
      </c>
      <c r="B59" s="303" t="s">
        <v>165</v>
      </c>
      <c r="C59" s="304">
        <v>4864964</v>
      </c>
      <c r="D59" s="127" t="s">
        <v>12</v>
      </c>
      <c r="E59" s="96" t="s">
        <v>346</v>
      </c>
      <c r="F59" s="312">
        <v>-2000</v>
      </c>
      <c r="G59" s="333">
        <v>999121</v>
      </c>
      <c r="H59" s="334">
        <v>998884</v>
      </c>
      <c r="I59" s="334">
        <f>G59-H59</f>
        <v>237</v>
      </c>
      <c r="J59" s="334">
        <f>$F59*I59</f>
        <v>-474000</v>
      </c>
      <c r="K59" s="334">
        <f>J59/1000000</f>
        <v>-0.474</v>
      </c>
      <c r="L59" s="333">
        <v>999132</v>
      </c>
      <c r="M59" s="334">
        <v>999132</v>
      </c>
      <c r="N59" s="334">
        <f>L59-M59</f>
        <v>0</v>
      </c>
      <c r="O59" s="334">
        <f>$F59*N59</f>
        <v>0</v>
      </c>
      <c r="P59" s="334">
        <f>O59/1000000</f>
        <v>0</v>
      </c>
      <c r="Q59" s="493"/>
    </row>
    <row r="60" spans="1:17" ht="17.25" customHeight="1">
      <c r="A60" s="260"/>
      <c r="B60" s="305" t="s">
        <v>119</v>
      </c>
      <c r="C60" s="304"/>
      <c r="D60" s="127"/>
      <c r="E60" s="96"/>
      <c r="F60" s="310"/>
      <c r="G60" s="415"/>
      <c r="H60" s="418"/>
      <c r="I60" s="314"/>
      <c r="J60" s="314"/>
      <c r="K60" s="314"/>
      <c r="L60" s="316"/>
      <c r="M60" s="314"/>
      <c r="N60" s="314"/>
      <c r="O60" s="314"/>
      <c r="P60" s="314"/>
      <c r="Q60" s="458"/>
    </row>
    <row r="61" spans="1:17" ht="15.75" customHeight="1">
      <c r="A61" s="260">
        <v>41</v>
      </c>
      <c r="B61" s="303" t="s">
        <v>368</v>
      </c>
      <c r="C61" s="304">
        <v>4864827</v>
      </c>
      <c r="D61" s="127" t="s">
        <v>12</v>
      </c>
      <c r="E61" s="96" t="s">
        <v>346</v>
      </c>
      <c r="F61" s="310">
        <v>-666.666</v>
      </c>
      <c r="G61" s="333">
        <v>970927</v>
      </c>
      <c r="H61" s="334">
        <v>969948</v>
      </c>
      <c r="I61" s="314">
        <f>G61-H61</f>
        <v>979</v>
      </c>
      <c r="J61" s="314">
        <f>$F61*I61</f>
        <v>-652666.0140000001</v>
      </c>
      <c r="K61" s="314">
        <f>J61/1000000</f>
        <v>-0.6526660140000001</v>
      </c>
      <c r="L61" s="333">
        <v>963750</v>
      </c>
      <c r="M61" s="334">
        <v>963750</v>
      </c>
      <c r="N61" s="314">
        <f>L61-M61</f>
        <v>0</v>
      </c>
      <c r="O61" s="314">
        <f>$F61*N61</f>
        <v>0</v>
      </c>
      <c r="P61" s="314">
        <f>O61/1000000</f>
        <v>0</v>
      </c>
      <c r="Q61" s="459"/>
    </row>
    <row r="62" spans="1:17" s="753" customFormat="1" ht="17.25" customHeight="1">
      <c r="A62" s="774">
        <v>42</v>
      </c>
      <c r="B62" s="775" t="s">
        <v>175</v>
      </c>
      <c r="C62" s="763">
        <v>4865003</v>
      </c>
      <c r="D62" s="776" t="s">
        <v>12</v>
      </c>
      <c r="E62" s="777" t="s">
        <v>346</v>
      </c>
      <c r="F62" s="784">
        <v>-2000</v>
      </c>
      <c r="G62" s="749">
        <v>3435</v>
      </c>
      <c r="H62" s="750">
        <v>1453</v>
      </c>
      <c r="I62" s="779">
        <f>G62-H62</f>
        <v>1982</v>
      </c>
      <c r="J62" s="779">
        <f>$F62*I62</f>
        <v>-3964000</v>
      </c>
      <c r="K62" s="779">
        <f>J62/1000000</f>
        <v>-3.964</v>
      </c>
      <c r="L62" s="749">
        <v>999749</v>
      </c>
      <c r="M62" s="750">
        <v>999749</v>
      </c>
      <c r="N62" s="779">
        <f>L62-M62</f>
        <v>0</v>
      </c>
      <c r="O62" s="779">
        <f>$F62*N62</f>
        <v>0</v>
      </c>
      <c r="P62" s="779">
        <f>O62/1000000</f>
        <v>0</v>
      </c>
      <c r="Q62" s="752"/>
    </row>
    <row r="63" spans="1:17" s="753" customFormat="1" ht="18.75" customHeight="1">
      <c r="A63" s="774"/>
      <c r="B63" s="785" t="s">
        <v>370</v>
      </c>
      <c r="C63" s="763"/>
      <c r="D63" s="776"/>
      <c r="E63" s="777"/>
      <c r="F63" s="786"/>
      <c r="G63" s="787"/>
      <c r="H63" s="788"/>
      <c r="I63" s="779"/>
      <c r="J63" s="779"/>
      <c r="K63" s="779"/>
      <c r="L63" s="769"/>
      <c r="M63" s="779"/>
      <c r="N63" s="779"/>
      <c r="O63" s="779"/>
      <c r="P63" s="779"/>
      <c r="Q63" s="752"/>
    </row>
    <row r="64" spans="1:17" s="753" customFormat="1" ht="21" customHeight="1">
      <c r="A64" s="774">
        <v>43</v>
      </c>
      <c r="B64" s="775" t="s">
        <v>368</v>
      </c>
      <c r="C64" s="763">
        <v>4865024</v>
      </c>
      <c r="D64" s="776" t="s">
        <v>12</v>
      </c>
      <c r="E64" s="777" t="s">
        <v>346</v>
      </c>
      <c r="F64" s="789">
        <v>-2000</v>
      </c>
      <c r="G64" s="749">
        <v>6278</v>
      </c>
      <c r="H64" s="750">
        <v>6147</v>
      </c>
      <c r="I64" s="779">
        <f>G64-H64</f>
        <v>131</v>
      </c>
      <c r="J64" s="779">
        <f>$F64*I64</f>
        <v>-262000</v>
      </c>
      <c r="K64" s="779">
        <f>J64/1000000</f>
        <v>-0.262</v>
      </c>
      <c r="L64" s="749">
        <v>2413</v>
      </c>
      <c r="M64" s="750">
        <v>2413</v>
      </c>
      <c r="N64" s="779">
        <f>L64-M64</f>
        <v>0</v>
      </c>
      <c r="O64" s="779">
        <f>$F64*N64</f>
        <v>0</v>
      </c>
      <c r="P64" s="779">
        <f>O64/1000000</f>
        <v>0</v>
      </c>
      <c r="Q64" s="752"/>
    </row>
    <row r="65" spans="1:17" s="753" customFormat="1" ht="21" customHeight="1">
      <c r="A65" s="774">
        <v>44</v>
      </c>
      <c r="B65" s="775" t="s">
        <v>175</v>
      </c>
      <c r="C65" s="763">
        <v>4864920</v>
      </c>
      <c r="D65" s="776" t="s">
        <v>12</v>
      </c>
      <c r="E65" s="777" t="s">
        <v>346</v>
      </c>
      <c r="F65" s="789">
        <v>-2000</v>
      </c>
      <c r="G65" s="749">
        <v>3118</v>
      </c>
      <c r="H65" s="750">
        <v>3030</v>
      </c>
      <c r="I65" s="779">
        <f>G65-H65</f>
        <v>88</v>
      </c>
      <c r="J65" s="779">
        <f>$F65*I65</f>
        <v>-176000</v>
      </c>
      <c r="K65" s="779">
        <f>J65/1000000</f>
        <v>-0.176</v>
      </c>
      <c r="L65" s="749">
        <v>1374</v>
      </c>
      <c r="M65" s="750">
        <v>1374</v>
      </c>
      <c r="N65" s="779">
        <f>L65-M65</f>
        <v>0</v>
      </c>
      <c r="O65" s="779">
        <f>$F65*N65</f>
        <v>0</v>
      </c>
      <c r="P65" s="779">
        <f>O65/1000000</f>
        <v>0</v>
      </c>
      <c r="Q65" s="752"/>
    </row>
    <row r="66" spans="1:17" s="753" customFormat="1" ht="18" customHeight="1">
      <c r="A66" s="774"/>
      <c r="B66" s="790" t="s">
        <v>376</v>
      </c>
      <c r="C66" s="763"/>
      <c r="D66" s="776"/>
      <c r="E66" s="777"/>
      <c r="F66" s="789"/>
      <c r="G66" s="749"/>
      <c r="H66" s="750"/>
      <c r="I66" s="779"/>
      <c r="J66" s="779"/>
      <c r="K66" s="779"/>
      <c r="L66" s="749"/>
      <c r="M66" s="750"/>
      <c r="N66" s="779"/>
      <c r="O66" s="779"/>
      <c r="P66" s="779"/>
      <c r="Q66" s="752"/>
    </row>
    <row r="67" spans="1:17" s="753" customFormat="1" ht="21" customHeight="1">
      <c r="A67" s="774">
        <v>45</v>
      </c>
      <c r="B67" s="775" t="s">
        <v>368</v>
      </c>
      <c r="C67" s="763">
        <v>5128414</v>
      </c>
      <c r="D67" s="776" t="s">
        <v>12</v>
      </c>
      <c r="E67" s="777" t="s">
        <v>346</v>
      </c>
      <c r="F67" s="789">
        <v>-1000</v>
      </c>
      <c r="G67" s="749">
        <v>917259</v>
      </c>
      <c r="H67" s="750">
        <v>917212</v>
      </c>
      <c r="I67" s="779">
        <f>G67-H67</f>
        <v>47</v>
      </c>
      <c r="J67" s="779">
        <f>$F67*I67</f>
        <v>-47000</v>
      </c>
      <c r="K67" s="779">
        <f>J67/1000000</f>
        <v>-0.047</v>
      </c>
      <c r="L67" s="749">
        <v>981215</v>
      </c>
      <c r="M67" s="750">
        <v>981215</v>
      </c>
      <c r="N67" s="779">
        <f>L67-M67</f>
        <v>0</v>
      </c>
      <c r="O67" s="779">
        <f>$F67*N67</f>
        <v>0</v>
      </c>
      <c r="P67" s="779">
        <f>O67/1000000</f>
        <v>0</v>
      </c>
      <c r="Q67" s="752"/>
    </row>
    <row r="68" spans="1:17" s="753" customFormat="1" ht="21" customHeight="1">
      <c r="A68" s="774">
        <v>46</v>
      </c>
      <c r="B68" s="775" t="s">
        <v>175</v>
      </c>
      <c r="C68" s="763">
        <v>4902504</v>
      </c>
      <c r="D68" s="776" t="s">
        <v>12</v>
      </c>
      <c r="E68" s="777" t="s">
        <v>346</v>
      </c>
      <c r="F68" s="789">
        <v>-1000</v>
      </c>
      <c r="G68" s="749">
        <v>999980</v>
      </c>
      <c r="H68" s="750">
        <v>999962</v>
      </c>
      <c r="I68" s="779">
        <f>G68-H68</f>
        <v>18</v>
      </c>
      <c r="J68" s="779">
        <f>$F68*I68</f>
        <v>-18000</v>
      </c>
      <c r="K68" s="779">
        <f>J68/1000000</f>
        <v>-0.018</v>
      </c>
      <c r="L68" s="749">
        <v>996789</v>
      </c>
      <c r="M68" s="750">
        <v>996789</v>
      </c>
      <c r="N68" s="779">
        <f>L68-M68</f>
        <v>0</v>
      </c>
      <c r="O68" s="779">
        <f>$F68*N68</f>
        <v>0</v>
      </c>
      <c r="P68" s="779">
        <f>O68/1000000</f>
        <v>0</v>
      </c>
      <c r="Q68" s="752"/>
    </row>
    <row r="69" spans="1:17" ht="21" customHeight="1">
      <c r="A69" s="260"/>
      <c r="B69" s="444" t="s">
        <v>385</v>
      </c>
      <c r="C69" s="304"/>
      <c r="D69" s="127"/>
      <c r="E69" s="96"/>
      <c r="F69" s="406"/>
      <c r="G69" s="333"/>
      <c r="H69" s="334"/>
      <c r="I69" s="314"/>
      <c r="J69" s="314"/>
      <c r="K69" s="314"/>
      <c r="L69" s="333"/>
      <c r="M69" s="334"/>
      <c r="N69" s="314"/>
      <c r="O69" s="314"/>
      <c r="P69" s="314"/>
      <c r="Q69" s="458"/>
    </row>
    <row r="70" spans="1:17" s="753" customFormat="1" ht="21" customHeight="1">
      <c r="A70" s="774">
        <v>47</v>
      </c>
      <c r="B70" s="775" t="s">
        <v>386</v>
      </c>
      <c r="C70" s="763">
        <v>5100228</v>
      </c>
      <c r="D70" s="776" t="s">
        <v>12</v>
      </c>
      <c r="E70" s="777" t="s">
        <v>346</v>
      </c>
      <c r="F70" s="789">
        <v>800</v>
      </c>
      <c r="G70" s="333">
        <v>993087</v>
      </c>
      <c r="H70" s="750">
        <v>993087</v>
      </c>
      <c r="I70" s="779">
        <f aca="true" t="shared" si="6" ref="I70:I75">G70-H70</f>
        <v>0</v>
      </c>
      <c r="J70" s="779">
        <f aca="true" t="shared" si="7" ref="J70:J75">$F70*I70</f>
        <v>0</v>
      </c>
      <c r="K70" s="779">
        <f aca="true" t="shared" si="8" ref="K70:K75">J70/1000000</f>
        <v>0</v>
      </c>
      <c r="L70" s="333">
        <v>1367</v>
      </c>
      <c r="M70" s="334">
        <v>1367</v>
      </c>
      <c r="N70" s="779">
        <f aca="true" t="shared" si="9" ref="N70:N75">L70-M70</f>
        <v>0</v>
      </c>
      <c r="O70" s="779">
        <f aca="true" t="shared" si="10" ref="O70:O75">$F70*N70</f>
        <v>0</v>
      </c>
      <c r="P70" s="779">
        <f aca="true" t="shared" si="11" ref="P70:P75">O70/1000000</f>
        <v>0</v>
      </c>
      <c r="Q70" s="752"/>
    </row>
    <row r="71" spans="1:17" s="753" customFormat="1" ht="21" customHeight="1">
      <c r="A71" s="774">
        <v>48</v>
      </c>
      <c r="B71" s="834" t="s">
        <v>387</v>
      </c>
      <c r="C71" s="763">
        <v>4865026</v>
      </c>
      <c r="D71" s="776" t="s">
        <v>12</v>
      </c>
      <c r="E71" s="777" t="s">
        <v>346</v>
      </c>
      <c r="F71" s="789">
        <v>800</v>
      </c>
      <c r="G71" s="749">
        <v>474</v>
      </c>
      <c r="H71" s="750">
        <v>1329</v>
      </c>
      <c r="I71" s="779">
        <f t="shared" si="6"/>
        <v>-855</v>
      </c>
      <c r="J71" s="779">
        <f t="shared" si="7"/>
        <v>-684000</v>
      </c>
      <c r="K71" s="779">
        <f t="shared" si="8"/>
        <v>-0.684</v>
      </c>
      <c r="L71" s="749">
        <v>27</v>
      </c>
      <c r="M71" s="750">
        <v>27</v>
      </c>
      <c r="N71" s="779">
        <f t="shared" si="9"/>
        <v>0</v>
      </c>
      <c r="O71" s="779">
        <f t="shared" si="10"/>
        <v>0</v>
      </c>
      <c r="P71" s="779">
        <f t="shared" si="11"/>
        <v>0</v>
      </c>
      <c r="Q71" s="752"/>
    </row>
    <row r="72" spans="1:17" ht="21" customHeight="1">
      <c r="A72" s="774">
        <v>49</v>
      </c>
      <c r="B72" s="303" t="s">
        <v>362</v>
      </c>
      <c r="C72" s="304">
        <v>5100233</v>
      </c>
      <c r="D72" s="127" t="s">
        <v>12</v>
      </c>
      <c r="E72" s="96" t="s">
        <v>346</v>
      </c>
      <c r="F72" s="406">
        <v>800</v>
      </c>
      <c r="G72" s="333">
        <v>986131</v>
      </c>
      <c r="H72" s="334">
        <v>987977</v>
      </c>
      <c r="I72" s="314">
        <f t="shared" si="6"/>
        <v>-1846</v>
      </c>
      <c r="J72" s="314">
        <f t="shared" si="7"/>
        <v>-1476800</v>
      </c>
      <c r="K72" s="314">
        <f t="shared" si="8"/>
        <v>-1.4768</v>
      </c>
      <c r="L72" s="333">
        <v>999988</v>
      </c>
      <c r="M72" s="334">
        <v>999988</v>
      </c>
      <c r="N72" s="314">
        <f t="shared" si="9"/>
        <v>0</v>
      </c>
      <c r="O72" s="314">
        <f t="shared" si="10"/>
        <v>0</v>
      </c>
      <c r="P72" s="314">
        <f t="shared" si="11"/>
        <v>0</v>
      </c>
      <c r="Q72" s="458"/>
    </row>
    <row r="73" spans="1:17" s="753" customFormat="1" ht="21" customHeight="1">
      <c r="A73" s="774">
        <v>50</v>
      </c>
      <c r="B73" s="775" t="s">
        <v>390</v>
      </c>
      <c r="C73" s="763">
        <v>5128407</v>
      </c>
      <c r="D73" s="776" t="s">
        <v>12</v>
      </c>
      <c r="E73" s="777" t="s">
        <v>346</v>
      </c>
      <c r="F73" s="789">
        <v>-2000</v>
      </c>
      <c r="G73" s="749">
        <v>999427</v>
      </c>
      <c r="H73" s="750">
        <v>999427</v>
      </c>
      <c r="I73" s="779">
        <f t="shared" si="6"/>
        <v>0</v>
      </c>
      <c r="J73" s="779">
        <f t="shared" si="7"/>
        <v>0</v>
      </c>
      <c r="K73" s="779">
        <f t="shared" si="8"/>
        <v>0</v>
      </c>
      <c r="L73" s="749">
        <v>30</v>
      </c>
      <c r="M73" s="334">
        <v>30</v>
      </c>
      <c r="N73" s="779">
        <f t="shared" si="9"/>
        <v>0</v>
      </c>
      <c r="O73" s="779">
        <f t="shared" si="10"/>
        <v>0</v>
      </c>
      <c r="P73" s="779">
        <f t="shared" si="11"/>
        <v>0</v>
      </c>
      <c r="Q73" s="752"/>
    </row>
    <row r="74" spans="1:17" ht="21" customHeight="1">
      <c r="A74" s="774">
        <v>51</v>
      </c>
      <c r="B74" s="303" t="s">
        <v>435</v>
      </c>
      <c r="C74" s="304">
        <v>4865049</v>
      </c>
      <c r="D74" s="127" t="s">
        <v>12</v>
      </c>
      <c r="E74" s="96" t="s">
        <v>346</v>
      </c>
      <c r="F74" s="406">
        <v>800</v>
      </c>
      <c r="G74" s="333">
        <v>1679</v>
      </c>
      <c r="H74" s="334">
        <v>1770</v>
      </c>
      <c r="I74" s="314">
        <f t="shared" si="6"/>
        <v>-91</v>
      </c>
      <c r="J74" s="314">
        <f t="shared" si="7"/>
        <v>-72800</v>
      </c>
      <c r="K74" s="314">
        <f t="shared" si="8"/>
        <v>-0.0728</v>
      </c>
      <c r="L74" s="333">
        <v>999795</v>
      </c>
      <c r="M74" s="334">
        <v>999795</v>
      </c>
      <c r="N74" s="314">
        <f t="shared" si="9"/>
        <v>0</v>
      </c>
      <c r="O74" s="314">
        <f t="shared" si="10"/>
        <v>0</v>
      </c>
      <c r="P74" s="314">
        <f t="shared" si="11"/>
        <v>0</v>
      </c>
      <c r="Q74" s="458"/>
    </row>
    <row r="75" spans="1:17" ht="21" customHeight="1">
      <c r="A75" s="260">
        <v>52</v>
      </c>
      <c r="B75" s="303" t="s">
        <v>436</v>
      </c>
      <c r="C75" s="304">
        <v>5128436</v>
      </c>
      <c r="D75" s="127" t="s">
        <v>12</v>
      </c>
      <c r="E75" s="96" t="s">
        <v>346</v>
      </c>
      <c r="F75" s="406">
        <v>800</v>
      </c>
      <c r="G75" s="333">
        <v>529</v>
      </c>
      <c r="H75" s="334">
        <v>503</v>
      </c>
      <c r="I75" s="314">
        <f t="shared" si="6"/>
        <v>26</v>
      </c>
      <c r="J75" s="314">
        <f t="shared" si="7"/>
        <v>20800</v>
      </c>
      <c r="K75" s="314">
        <f t="shared" si="8"/>
        <v>0.0208</v>
      </c>
      <c r="L75" s="333">
        <v>1</v>
      </c>
      <c r="M75" s="334">
        <v>1</v>
      </c>
      <c r="N75" s="314">
        <f t="shared" si="9"/>
        <v>0</v>
      </c>
      <c r="O75" s="314">
        <f t="shared" si="10"/>
        <v>0</v>
      </c>
      <c r="P75" s="314">
        <f t="shared" si="11"/>
        <v>0</v>
      </c>
      <c r="Q75" s="458"/>
    </row>
    <row r="76" spans="1:17" ht="21" customHeight="1">
      <c r="A76" s="260"/>
      <c r="B76" s="274" t="s">
        <v>105</v>
      </c>
      <c r="C76" s="304"/>
      <c r="D76" s="84"/>
      <c r="E76" s="84"/>
      <c r="F76" s="310"/>
      <c r="G76" s="415"/>
      <c r="H76" s="418"/>
      <c r="I76" s="314"/>
      <c r="J76" s="314"/>
      <c r="K76" s="314"/>
      <c r="L76" s="316"/>
      <c r="M76" s="314"/>
      <c r="N76" s="314"/>
      <c r="O76" s="314"/>
      <c r="P76" s="314"/>
      <c r="Q76" s="458"/>
    </row>
    <row r="77" spans="1:17" ht="15" customHeight="1">
      <c r="A77" s="260">
        <v>53</v>
      </c>
      <c r="B77" s="303" t="s">
        <v>116</v>
      </c>
      <c r="C77" s="304">
        <v>4864951</v>
      </c>
      <c r="D77" s="127" t="s">
        <v>12</v>
      </c>
      <c r="E77" s="96" t="s">
        <v>346</v>
      </c>
      <c r="F77" s="312">
        <v>1000</v>
      </c>
      <c r="G77" s="333">
        <v>974277</v>
      </c>
      <c r="H77" s="334">
        <v>976299</v>
      </c>
      <c r="I77" s="314">
        <f>G77-H77</f>
        <v>-2022</v>
      </c>
      <c r="J77" s="314">
        <f>$F77*I77</f>
        <v>-2022000</v>
      </c>
      <c r="K77" s="314">
        <f>J77/1000000</f>
        <v>-2.022</v>
      </c>
      <c r="L77" s="333">
        <v>32283</v>
      </c>
      <c r="M77" s="334">
        <v>32283</v>
      </c>
      <c r="N77" s="314">
        <f>L77-M77</f>
        <v>0</v>
      </c>
      <c r="O77" s="314">
        <f>$F77*N77</f>
        <v>0</v>
      </c>
      <c r="P77" s="314">
        <f>O77/1000000</f>
        <v>0</v>
      </c>
      <c r="Q77" s="458"/>
    </row>
    <row r="78" spans="1:17" s="753" customFormat="1" ht="15" customHeight="1">
      <c r="A78" s="774">
        <v>54</v>
      </c>
      <c r="B78" s="775" t="s">
        <v>117</v>
      </c>
      <c r="C78" s="763">
        <v>4865016</v>
      </c>
      <c r="D78" s="776" t="s">
        <v>12</v>
      </c>
      <c r="E78" s="777" t="s">
        <v>346</v>
      </c>
      <c r="F78" s="778">
        <v>800</v>
      </c>
      <c r="G78" s="749">
        <v>7</v>
      </c>
      <c r="H78" s="750">
        <v>7</v>
      </c>
      <c r="I78" s="779">
        <f>G78-H78</f>
        <v>0</v>
      </c>
      <c r="J78" s="779">
        <f>$F78*I78</f>
        <v>0</v>
      </c>
      <c r="K78" s="779">
        <f>J78/1000000</f>
        <v>0</v>
      </c>
      <c r="L78" s="333">
        <v>999722</v>
      </c>
      <c r="M78" s="334">
        <v>999722</v>
      </c>
      <c r="N78" s="779">
        <f>L78-M78</f>
        <v>0</v>
      </c>
      <c r="O78" s="779">
        <f>$F78*N78</f>
        <v>0</v>
      </c>
      <c r="P78" s="779">
        <f>O78/1000000</f>
        <v>0</v>
      </c>
      <c r="Q78" s="782"/>
    </row>
    <row r="79" spans="1:17" ht="15" customHeight="1">
      <c r="A79" s="260"/>
      <c r="B79" s="305" t="s">
        <v>174</v>
      </c>
      <c r="C79" s="304"/>
      <c r="D79" s="127"/>
      <c r="E79" s="127"/>
      <c r="F79" s="312"/>
      <c r="G79" s="415"/>
      <c r="H79" s="418"/>
      <c r="I79" s="314"/>
      <c r="J79" s="314"/>
      <c r="K79" s="314"/>
      <c r="L79" s="316"/>
      <c r="M79" s="314"/>
      <c r="N79" s="314"/>
      <c r="O79" s="314"/>
      <c r="P79" s="314"/>
      <c r="Q79" s="458"/>
    </row>
    <row r="80" spans="1:17" ht="15" customHeight="1">
      <c r="A80" s="260">
        <v>55</v>
      </c>
      <c r="B80" s="303" t="s">
        <v>36</v>
      </c>
      <c r="C80" s="304">
        <v>5128432</v>
      </c>
      <c r="D80" s="127" t="s">
        <v>12</v>
      </c>
      <c r="E80" s="96" t="s">
        <v>346</v>
      </c>
      <c r="F80" s="312">
        <v>-1000</v>
      </c>
      <c r="G80" s="333">
        <v>48306</v>
      </c>
      <c r="H80" s="334">
        <v>39755</v>
      </c>
      <c r="I80" s="314">
        <f>G80-H80</f>
        <v>8551</v>
      </c>
      <c r="J80" s="314">
        <f>$F80*I80</f>
        <v>-8551000</v>
      </c>
      <c r="K80" s="314">
        <f>J80/1000000</f>
        <v>-8.551</v>
      </c>
      <c r="L80" s="333">
        <v>27</v>
      </c>
      <c r="M80" s="334">
        <v>27</v>
      </c>
      <c r="N80" s="314">
        <f>L80-M80</f>
        <v>0</v>
      </c>
      <c r="O80" s="314">
        <f>$F80*N80</f>
        <v>0</v>
      </c>
      <c r="P80" s="314">
        <f>O80/1000000</f>
        <v>0</v>
      </c>
      <c r="Q80" s="458"/>
    </row>
    <row r="81" spans="1:17" ht="15" customHeight="1">
      <c r="A81" s="260">
        <v>56</v>
      </c>
      <c r="B81" s="303" t="s">
        <v>175</v>
      </c>
      <c r="C81" s="304">
        <v>4865020</v>
      </c>
      <c r="D81" s="127" t="s">
        <v>12</v>
      </c>
      <c r="E81" s="96" t="s">
        <v>346</v>
      </c>
      <c r="F81" s="312">
        <v>-1000</v>
      </c>
      <c r="G81" s="333">
        <v>13211</v>
      </c>
      <c r="H81" s="334">
        <v>11005</v>
      </c>
      <c r="I81" s="314">
        <f>G81-H81</f>
        <v>2206</v>
      </c>
      <c r="J81" s="314">
        <f>$F81*I81</f>
        <v>-2206000</v>
      </c>
      <c r="K81" s="314">
        <f>J81/1000000</f>
        <v>-2.206</v>
      </c>
      <c r="L81" s="333">
        <v>998471</v>
      </c>
      <c r="M81" s="334">
        <v>998471</v>
      </c>
      <c r="N81" s="314">
        <f>L81-M81</f>
        <v>0</v>
      </c>
      <c r="O81" s="314">
        <f>$F81*N81</f>
        <v>0</v>
      </c>
      <c r="P81" s="314">
        <f>O81/1000000</f>
        <v>0</v>
      </c>
      <c r="Q81" s="458"/>
    </row>
    <row r="82" spans="1:17" ht="15" customHeight="1">
      <c r="A82" s="260">
        <v>57</v>
      </c>
      <c r="B82" s="303" t="s">
        <v>434</v>
      </c>
      <c r="C82" s="304">
        <v>4864999</v>
      </c>
      <c r="D82" s="127" t="s">
        <v>12</v>
      </c>
      <c r="E82" s="96" t="s">
        <v>346</v>
      </c>
      <c r="F82" s="312">
        <v>-1000</v>
      </c>
      <c r="G82" s="333">
        <v>28821</v>
      </c>
      <c r="H82" s="334">
        <v>20804</v>
      </c>
      <c r="I82" s="314">
        <f>G82-H82</f>
        <v>8017</v>
      </c>
      <c r="J82" s="314">
        <f>$F82*I82</f>
        <v>-8017000</v>
      </c>
      <c r="K82" s="314">
        <f>J82/1000000</f>
        <v>-8.017</v>
      </c>
      <c r="L82" s="333">
        <v>10</v>
      </c>
      <c r="M82" s="334">
        <v>10</v>
      </c>
      <c r="N82" s="314">
        <f>L82-M82</f>
        <v>0</v>
      </c>
      <c r="O82" s="314">
        <f>$F82*N82</f>
        <v>0</v>
      </c>
      <c r="P82" s="314">
        <f>O82/1000000</f>
        <v>0</v>
      </c>
      <c r="Q82" s="458"/>
    </row>
    <row r="83" spans="1:17" ht="15" customHeight="1">
      <c r="A83" s="260"/>
      <c r="B83" s="308" t="s">
        <v>27</v>
      </c>
      <c r="C83" s="277"/>
      <c r="D83" s="55"/>
      <c r="E83" s="55"/>
      <c r="F83" s="312"/>
      <c r="G83" s="415"/>
      <c r="H83" s="418"/>
      <c r="I83" s="314"/>
      <c r="J83" s="314"/>
      <c r="K83" s="314"/>
      <c r="L83" s="316"/>
      <c r="M83" s="314"/>
      <c r="N83" s="314"/>
      <c r="O83" s="314"/>
      <c r="P83" s="314"/>
      <c r="Q83" s="458"/>
    </row>
    <row r="84" spans="1:17" ht="15" customHeight="1">
      <c r="A84" s="260">
        <v>58</v>
      </c>
      <c r="B84" s="88" t="s">
        <v>81</v>
      </c>
      <c r="C84" s="327">
        <v>5295192</v>
      </c>
      <c r="D84" s="319" t="s">
        <v>12</v>
      </c>
      <c r="E84" s="319" t="s">
        <v>346</v>
      </c>
      <c r="F84" s="327">
        <v>100</v>
      </c>
      <c r="G84" s="333">
        <v>10102</v>
      </c>
      <c r="H84" s="334">
        <v>9468</v>
      </c>
      <c r="I84" s="334">
        <f>G84-H84</f>
        <v>634</v>
      </c>
      <c r="J84" s="334">
        <f>$F84*I84</f>
        <v>63400</v>
      </c>
      <c r="K84" s="335">
        <f>J84/1000000</f>
        <v>0.0634</v>
      </c>
      <c r="L84" s="333">
        <v>44301</v>
      </c>
      <c r="M84" s="334">
        <v>41877</v>
      </c>
      <c r="N84" s="334">
        <f>L84-M84</f>
        <v>2424</v>
      </c>
      <c r="O84" s="334">
        <f>$F84*N84</f>
        <v>242400</v>
      </c>
      <c r="P84" s="335">
        <f>O84/1000000</f>
        <v>0.2424</v>
      </c>
      <c r="Q84" s="458"/>
    </row>
    <row r="85" spans="1:17" ht="15.75" customHeight="1">
      <c r="A85" s="260"/>
      <c r="B85" s="305" t="s">
        <v>47</v>
      </c>
      <c r="C85" s="304"/>
      <c r="D85" s="127"/>
      <c r="E85" s="127"/>
      <c r="F85" s="312"/>
      <c r="G85" s="415"/>
      <c r="H85" s="418"/>
      <c r="I85" s="314"/>
      <c r="J85" s="314"/>
      <c r="K85" s="314"/>
      <c r="L85" s="316"/>
      <c r="M85" s="314"/>
      <c r="N85" s="314"/>
      <c r="O85" s="314"/>
      <c r="P85" s="314"/>
      <c r="Q85" s="458"/>
    </row>
    <row r="86" spans="1:17" ht="18" customHeight="1">
      <c r="A86" s="260">
        <v>59</v>
      </c>
      <c r="B86" s="303" t="s">
        <v>347</v>
      </c>
      <c r="C86" s="304">
        <v>5295128</v>
      </c>
      <c r="D86" s="127" t="s">
        <v>12</v>
      </c>
      <c r="E86" s="96" t="s">
        <v>346</v>
      </c>
      <c r="F86" s="312">
        <v>50</v>
      </c>
      <c r="G86" s="333">
        <v>964902</v>
      </c>
      <c r="H86" s="334">
        <v>966433</v>
      </c>
      <c r="I86" s="314">
        <f>G86-H86</f>
        <v>-1531</v>
      </c>
      <c r="J86" s="314">
        <f>$F86*I86</f>
        <v>-76550</v>
      </c>
      <c r="K86" s="314">
        <f>J86/1000000</f>
        <v>-0.07655</v>
      </c>
      <c r="L86" s="333">
        <v>1517</v>
      </c>
      <c r="M86" s="334">
        <v>1517</v>
      </c>
      <c r="N86" s="314">
        <f>L86-M86</f>
        <v>0</v>
      </c>
      <c r="O86" s="314">
        <f>$F86*N86</f>
        <v>0</v>
      </c>
      <c r="P86" s="314">
        <f>O86/1000000</f>
        <v>0</v>
      </c>
      <c r="Q86" s="459"/>
    </row>
    <row r="87" spans="1:17" ht="18" customHeight="1">
      <c r="A87" s="260">
        <v>60</v>
      </c>
      <c r="B87" s="303" t="s">
        <v>443</v>
      </c>
      <c r="C87" s="304">
        <v>5295156</v>
      </c>
      <c r="D87" s="127" t="s">
        <v>12</v>
      </c>
      <c r="E87" s="96" t="s">
        <v>346</v>
      </c>
      <c r="F87" s="312">
        <v>400</v>
      </c>
      <c r="G87" s="333">
        <v>18409</v>
      </c>
      <c r="H87" s="750">
        <v>18929</v>
      </c>
      <c r="I87" s="314">
        <f>G87-H87</f>
        <v>-520</v>
      </c>
      <c r="J87" s="314">
        <f>$F87*I87</f>
        <v>-208000</v>
      </c>
      <c r="K87" s="314">
        <f>J87/1000000</f>
        <v>-0.208</v>
      </c>
      <c r="L87" s="333">
        <v>21169</v>
      </c>
      <c r="M87" s="334">
        <v>21169</v>
      </c>
      <c r="N87" s="314">
        <f>L87-M87</f>
        <v>0</v>
      </c>
      <c r="O87" s="314">
        <f>$F87*N87</f>
        <v>0</v>
      </c>
      <c r="P87" s="314">
        <f>O87/1000000</f>
        <v>0</v>
      </c>
      <c r="Q87" s="459"/>
    </row>
    <row r="88" spans="1:17" ht="18" customHeight="1">
      <c r="A88" s="260">
        <v>61</v>
      </c>
      <c r="B88" s="303" t="s">
        <v>444</v>
      </c>
      <c r="C88" s="304">
        <v>5295157</v>
      </c>
      <c r="D88" s="127" t="s">
        <v>12</v>
      </c>
      <c r="E88" s="96" t="s">
        <v>346</v>
      </c>
      <c r="F88" s="312">
        <v>400</v>
      </c>
      <c r="G88" s="333">
        <v>996728</v>
      </c>
      <c r="H88" s="334">
        <v>996292</v>
      </c>
      <c r="I88" s="314">
        <f>G88-H88</f>
        <v>436</v>
      </c>
      <c r="J88" s="314">
        <f>$F88*I88</f>
        <v>174400</v>
      </c>
      <c r="K88" s="314">
        <f>J88/1000000</f>
        <v>0.1744</v>
      </c>
      <c r="L88" s="333">
        <v>34063</v>
      </c>
      <c r="M88" s="334">
        <v>34063</v>
      </c>
      <c r="N88" s="314">
        <f>L88-M88</f>
        <v>0</v>
      </c>
      <c r="O88" s="314">
        <f>$F88*N88</f>
        <v>0</v>
      </c>
      <c r="P88" s="314">
        <f>O88/1000000</f>
        <v>0</v>
      </c>
      <c r="Q88" s="459"/>
    </row>
    <row r="89" spans="1:17" ht="15.75" customHeight="1">
      <c r="A89" s="309"/>
      <c r="B89" s="308" t="s">
        <v>308</v>
      </c>
      <c r="C89" s="304"/>
      <c r="D89" s="127"/>
      <c r="E89" s="127"/>
      <c r="F89" s="312"/>
      <c r="G89" s="415"/>
      <c r="H89" s="418"/>
      <c r="I89" s="314"/>
      <c r="J89" s="314"/>
      <c r="K89" s="314"/>
      <c r="L89" s="316"/>
      <c r="M89" s="314"/>
      <c r="N89" s="314"/>
      <c r="O89" s="314"/>
      <c r="P89" s="314"/>
      <c r="Q89" s="458"/>
    </row>
    <row r="90" spans="1:17" ht="21" customHeight="1">
      <c r="A90" s="260">
        <v>62</v>
      </c>
      <c r="B90" s="513" t="s">
        <v>350</v>
      </c>
      <c r="C90" s="304">
        <v>4865174</v>
      </c>
      <c r="D90" s="96" t="s">
        <v>12</v>
      </c>
      <c r="E90" s="96" t="s">
        <v>346</v>
      </c>
      <c r="F90" s="312">
        <v>1000</v>
      </c>
      <c r="G90" s="333">
        <v>999998</v>
      </c>
      <c r="H90" s="334">
        <v>1000000</v>
      </c>
      <c r="I90" s="314">
        <f>G90-H90</f>
        <v>-2</v>
      </c>
      <c r="J90" s="314">
        <f>$F90*I90</f>
        <v>-2000</v>
      </c>
      <c r="K90" s="314">
        <f>J90/1000000</f>
        <v>-0.002</v>
      </c>
      <c r="L90" s="333">
        <v>23</v>
      </c>
      <c r="M90" s="334">
        <v>24</v>
      </c>
      <c r="N90" s="314">
        <f>L90-M90</f>
        <v>-1</v>
      </c>
      <c r="O90" s="314">
        <f>$F90*N90</f>
        <v>-1000</v>
      </c>
      <c r="P90" s="314">
        <f>O90/1000000</f>
        <v>-0.001</v>
      </c>
      <c r="Q90" s="491"/>
    </row>
    <row r="91" spans="1:17" ht="16.5" customHeight="1">
      <c r="A91" s="260"/>
      <c r="B91" s="308" t="s">
        <v>35</v>
      </c>
      <c r="C91" s="327"/>
      <c r="D91" s="341"/>
      <c r="E91" s="319"/>
      <c r="F91" s="327"/>
      <c r="G91" s="419"/>
      <c r="H91" s="418"/>
      <c r="I91" s="334"/>
      <c r="J91" s="334"/>
      <c r="K91" s="335"/>
      <c r="L91" s="333"/>
      <c r="M91" s="334"/>
      <c r="N91" s="334"/>
      <c r="O91" s="334"/>
      <c r="P91" s="335"/>
      <c r="Q91" s="458"/>
    </row>
    <row r="92" spans="1:17" ht="18" customHeight="1">
      <c r="A92" s="260">
        <v>63</v>
      </c>
      <c r="B92" s="513" t="s">
        <v>362</v>
      </c>
      <c r="C92" s="327">
        <v>5128439</v>
      </c>
      <c r="D92" s="340" t="s">
        <v>12</v>
      </c>
      <c r="E92" s="319" t="s">
        <v>346</v>
      </c>
      <c r="F92" s="327">
        <v>800</v>
      </c>
      <c r="G92" s="333">
        <v>981123</v>
      </c>
      <c r="H92" s="750">
        <v>982279</v>
      </c>
      <c r="I92" s="334">
        <f>G92-H92</f>
        <v>-1156</v>
      </c>
      <c r="J92" s="334">
        <f>$F92*I92</f>
        <v>-924800</v>
      </c>
      <c r="K92" s="335">
        <f>J92/1000000</f>
        <v>-0.9248</v>
      </c>
      <c r="L92" s="333">
        <v>999017</v>
      </c>
      <c r="M92" s="334">
        <v>999017</v>
      </c>
      <c r="N92" s="334">
        <f>L92-M92</f>
        <v>0</v>
      </c>
      <c r="O92" s="334">
        <f>$F92*N92</f>
        <v>0</v>
      </c>
      <c r="P92" s="335">
        <f>O92/1000000</f>
        <v>0</v>
      </c>
      <c r="Q92" s="470"/>
    </row>
    <row r="93" spans="1:17" ht="17.25" customHeight="1">
      <c r="A93" s="260"/>
      <c r="B93" s="719" t="s">
        <v>440</v>
      </c>
      <c r="C93" s="327"/>
      <c r="D93" s="340"/>
      <c r="E93" s="319"/>
      <c r="F93" s="327"/>
      <c r="G93" s="333"/>
      <c r="H93" s="334"/>
      <c r="I93" s="334"/>
      <c r="J93" s="334"/>
      <c r="K93" s="334"/>
      <c r="L93" s="333"/>
      <c r="M93" s="334"/>
      <c r="N93" s="334"/>
      <c r="O93" s="334"/>
      <c r="P93" s="334"/>
      <c r="Q93" s="470"/>
    </row>
    <row r="94" spans="1:17" ht="17.25" customHeight="1">
      <c r="A94" s="260">
        <v>64</v>
      </c>
      <c r="B94" s="720" t="s">
        <v>441</v>
      </c>
      <c r="C94" s="327">
        <v>5295127</v>
      </c>
      <c r="D94" s="340" t="s">
        <v>12</v>
      </c>
      <c r="E94" s="319" t="s">
        <v>346</v>
      </c>
      <c r="F94" s="327">
        <v>100</v>
      </c>
      <c r="G94" s="333">
        <v>280144</v>
      </c>
      <c r="H94" s="334">
        <v>272563</v>
      </c>
      <c r="I94" s="269">
        <f>G94-H94</f>
        <v>7581</v>
      </c>
      <c r="J94" s="269">
        <f>$F94*I94</f>
        <v>758100</v>
      </c>
      <c r="K94" s="269">
        <f>J94/1000000</f>
        <v>0.7581</v>
      </c>
      <c r="L94" s="333">
        <v>7998</v>
      </c>
      <c r="M94" s="334">
        <v>7998</v>
      </c>
      <c r="N94" s="269">
        <f>L94-M94</f>
        <v>0</v>
      </c>
      <c r="O94" s="269">
        <f>$F94*N94</f>
        <v>0</v>
      </c>
      <c r="P94" s="269">
        <f>O94/1000000</f>
        <v>0</v>
      </c>
      <c r="Q94" s="470"/>
    </row>
    <row r="95" spans="1:17" ht="17.25" customHeight="1">
      <c r="A95" s="260">
        <v>65</v>
      </c>
      <c r="B95" s="720" t="s">
        <v>445</v>
      </c>
      <c r="C95" s="327">
        <v>5128400</v>
      </c>
      <c r="D95" s="340" t="s">
        <v>12</v>
      </c>
      <c r="E95" s="319" t="s">
        <v>346</v>
      </c>
      <c r="F95" s="327">
        <v>1000</v>
      </c>
      <c r="G95" s="333">
        <v>4588</v>
      </c>
      <c r="H95" s="334">
        <v>4666</v>
      </c>
      <c r="I95" s="334">
        <f>G95-H95</f>
        <v>-78</v>
      </c>
      <c r="J95" s="334">
        <f>$F95*I95</f>
        <v>-78000</v>
      </c>
      <c r="K95" s="335">
        <f>J95/1000000</f>
        <v>-0.078</v>
      </c>
      <c r="L95" s="333">
        <v>338</v>
      </c>
      <c r="M95" s="334">
        <v>338</v>
      </c>
      <c r="N95" s="334">
        <f>L95-M95</f>
        <v>0</v>
      </c>
      <c r="O95" s="334">
        <f>$F95*N95</f>
        <v>0</v>
      </c>
      <c r="P95" s="335">
        <f>O95/1000000</f>
        <v>0</v>
      </c>
      <c r="Q95" s="470"/>
    </row>
    <row r="96" spans="1:17" ht="17.25" customHeight="1">
      <c r="A96" s="260"/>
      <c r="B96" s="308" t="s">
        <v>186</v>
      </c>
      <c r="C96" s="327"/>
      <c r="D96" s="340"/>
      <c r="E96" s="319"/>
      <c r="F96" s="327"/>
      <c r="G96" s="419"/>
      <c r="H96" s="418"/>
      <c r="I96" s="334"/>
      <c r="J96" s="334"/>
      <c r="K96" s="334"/>
      <c r="L96" s="333"/>
      <c r="M96" s="334"/>
      <c r="N96" s="334"/>
      <c r="O96" s="334"/>
      <c r="P96" s="334"/>
      <c r="Q96" s="458"/>
    </row>
    <row r="97" spans="1:17" ht="17.25" customHeight="1">
      <c r="A97" s="260">
        <v>66</v>
      </c>
      <c r="B97" s="303" t="s">
        <v>364</v>
      </c>
      <c r="C97" s="327">
        <v>4902555</v>
      </c>
      <c r="D97" s="340" t="s">
        <v>12</v>
      </c>
      <c r="E97" s="319" t="s">
        <v>346</v>
      </c>
      <c r="F97" s="327">
        <v>75</v>
      </c>
      <c r="G97" s="333">
        <v>9941</v>
      </c>
      <c r="H97" s="334">
        <v>9492</v>
      </c>
      <c r="I97" s="334">
        <f>G97-H97</f>
        <v>449</v>
      </c>
      <c r="J97" s="334">
        <f>$F97*I97</f>
        <v>33675</v>
      </c>
      <c r="K97" s="335">
        <f>J97/1000000</f>
        <v>0.033675</v>
      </c>
      <c r="L97" s="333">
        <v>14524</v>
      </c>
      <c r="M97" s="334">
        <v>14524</v>
      </c>
      <c r="N97" s="334">
        <f>L97-M97</f>
        <v>0</v>
      </c>
      <c r="O97" s="334">
        <f>$F97*N97</f>
        <v>0</v>
      </c>
      <c r="P97" s="335">
        <f>O97/1000000</f>
        <v>0</v>
      </c>
      <c r="Q97" s="470"/>
    </row>
    <row r="98" spans="1:17" s="753" customFormat="1" ht="17.25" customHeight="1">
      <c r="A98" s="774">
        <v>67</v>
      </c>
      <c r="B98" s="775" t="s">
        <v>365</v>
      </c>
      <c r="C98" s="746">
        <v>4902581</v>
      </c>
      <c r="D98" s="747" t="s">
        <v>12</v>
      </c>
      <c r="E98" s="748" t="s">
        <v>346</v>
      </c>
      <c r="F98" s="746">
        <v>100</v>
      </c>
      <c r="G98" s="749">
        <v>4715</v>
      </c>
      <c r="H98" s="750">
        <v>4492</v>
      </c>
      <c r="I98" s="750">
        <f>G98-H98</f>
        <v>223</v>
      </c>
      <c r="J98" s="750">
        <f>$F98*I98</f>
        <v>22300</v>
      </c>
      <c r="K98" s="751">
        <f>J98/1000000</f>
        <v>0.0223</v>
      </c>
      <c r="L98" s="749">
        <v>5818</v>
      </c>
      <c r="M98" s="750">
        <v>5818</v>
      </c>
      <c r="N98" s="750">
        <f>L98-M98</f>
        <v>0</v>
      </c>
      <c r="O98" s="750">
        <f>$F98*N98</f>
        <v>0</v>
      </c>
      <c r="P98" s="751">
        <f>O98/1000000</f>
        <v>0</v>
      </c>
      <c r="Q98" s="752"/>
    </row>
    <row r="99" spans="1:17" ht="17.25" customHeight="1">
      <c r="A99" s="260"/>
      <c r="B99" s="308" t="s">
        <v>418</v>
      </c>
      <c r="C99" s="327"/>
      <c r="D99" s="340"/>
      <c r="E99" s="319"/>
      <c r="F99" s="327"/>
      <c r="G99" s="333"/>
      <c r="H99" s="334"/>
      <c r="I99" s="334"/>
      <c r="J99" s="334"/>
      <c r="K99" s="334"/>
      <c r="L99" s="333"/>
      <c r="M99" s="334"/>
      <c r="N99" s="334"/>
      <c r="O99" s="334"/>
      <c r="P99" s="334"/>
      <c r="Q99" s="458"/>
    </row>
    <row r="100" spans="1:17" ht="17.25" customHeight="1">
      <c r="A100" s="260">
        <v>68</v>
      </c>
      <c r="B100" s="303" t="s">
        <v>419</v>
      </c>
      <c r="C100" s="327">
        <v>4864861</v>
      </c>
      <c r="D100" s="340" t="s">
        <v>12</v>
      </c>
      <c r="E100" s="319" t="s">
        <v>346</v>
      </c>
      <c r="F100" s="327">
        <v>500</v>
      </c>
      <c r="G100" s="333">
        <v>3545</v>
      </c>
      <c r="H100" s="334">
        <v>3684</v>
      </c>
      <c r="I100" s="334">
        <f aca="true" t="shared" si="12" ref="I100:I108">G100-H100</f>
        <v>-139</v>
      </c>
      <c r="J100" s="334">
        <f aca="true" t="shared" si="13" ref="J100:J108">$F100*I100</f>
        <v>-69500</v>
      </c>
      <c r="K100" s="335">
        <f aca="true" t="shared" si="14" ref="K100:K108">J100/1000000</f>
        <v>-0.0695</v>
      </c>
      <c r="L100" s="333">
        <v>2775</v>
      </c>
      <c r="M100" s="334">
        <v>2775</v>
      </c>
      <c r="N100" s="334">
        <f aca="true" t="shared" si="15" ref="N100:N108">L100-M100</f>
        <v>0</v>
      </c>
      <c r="O100" s="334">
        <f aca="true" t="shared" si="16" ref="O100:O108">$F100*N100</f>
        <v>0</v>
      </c>
      <c r="P100" s="335">
        <f aca="true" t="shared" si="17" ref="P100:P108">O100/1000000</f>
        <v>0</v>
      </c>
      <c r="Q100" s="470"/>
    </row>
    <row r="101" spans="1:17" ht="17.25" customHeight="1">
      <c r="A101" s="260">
        <v>69</v>
      </c>
      <c r="B101" s="303" t="s">
        <v>420</v>
      </c>
      <c r="C101" s="327">
        <v>4864877</v>
      </c>
      <c r="D101" s="340" t="s">
        <v>12</v>
      </c>
      <c r="E101" s="319" t="s">
        <v>346</v>
      </c>
      <c r="F101" s="327">
        <v>1000</v>
      </c>
      <c r="G101" s="333">
        <v>4034</v>
      </c>
      <c r="H101" s="334">
        <v>3930</v>
      </c>
      <c r="I101" s="334">
        <f t="shared" si="12"/>
        <v>104</v>
      </c>
      <c r="J101" s="334">
        <f t="shared" si="13"/>
        <v>104000</v>
      </c>
      <c r="K101" s="335">
        <f t="shared" si="14"/>
        <v>0.104</v>
      </c>
      <c r="L101" s="333">
        <v>4062</v>
      </c>
      <c r="M101" s="334">
        <v>4062</v>
      </c>
      <c r="N101" s="334">
        <f t="shared" si="15"/>
        <v>0</v>
      </c>
      <c r="O101" s="334">
        <f t="shared" si="16"/>
        <v>0</v>
      </c>
      <c r="P101" s="335">
        <f t="shared" si="17"/>
        <v>0</v>
      </c>
      <c r="Q101" s="458"/>
    </row>
    <row r="102" spans="1:17" ht="17.25" customHeight="1">
      <c r="A102" s="260">
        <v>70</v>
      </c>
      <c r="B102" s="303" t="s">
        <v>421</v>
      </c>
      <c r="C102" s="327">
        <v>4864841</v>
      </c>
      <c r="D102" s="340" t="s">
        <v>12</v>
      </c>
      <c r="E102" s="319" t="s">
        <v>346</v>
      </c>
      <c r="F102" s="327">
        <v>1000</v>
      </c>
      <c r="G102" s="333">
        <v>996317</v>
      </c>
      <c r="H102" s="334">
        <v>996599</v>
      </c>
      <c r="I102" s="334">
        <f t="shared" si="12"/>
        <v>-282</v>
      </c>
      <c r="J102" s="334">
        <f t="shared" si="13"/>
        <v>-282000</v>
      </c>
      <c r="K102" s="335">
        <f t="shared" si="14"/>
        <v>-0.282</v>
      </c>
      <c r="L102" s="333">
        <v>1304</v>
      </c>
      <c r="M102" s="334">
        <v>1304</v>
      </c>
      <c r="N102" s="334">
        <f t="shared" si="15"/>
        <v>0</v>
      </c>
      <c r="O102" s="334">
        <f t="shared" si="16"/>
        <v>0</v>
      </c>
      <c r="P102" s="335">
        <f t="shared" si="17"/>
        <v>0</v>
      </c>
      <c r="Q102" s="458"/>
    </row>
    <row r="103" spans="1:17" ht="17.25" customHeight="1">
      <c r="A103" s="260">
        <v>71</v>
      </c>
      <c r="B103" s="303" t="s">
        <v>422</v>
      </c>
      <c r="C103" s="327">
        <v>4864882</v>
      </c>
      <c r="D103" s="340" t="s">
        <v>12</v>
      </c>
      <c r="E103" s="319" t="s">
        <v>346</v>
      </c>
      <c r="F103" s="327">
        <v>1000</v>
      </c>
      <c r="G103" s="333">
        <v>3633</v>
      </c>
      <c r="H103" s="334">
        <v>3617</v>
      </c>
      <c r="I103" s="334">
        <f t="shared" si="12"/>
        <v>16</v>
      </c>
      <c r="J103" s="334">
        <f t="shared" si="13"/>
        <v>16000</v>
      </c>
      <c r="K103" s="335">
        <f t="shared" si="14"/>
        <v>0.016</v>
      </c>
      <c r="L103" s="333">
        <v>6439</v>
      </c>
      <c r="M103" s="334">
        <v>6439</v>
      </c>
      <c r="N103" s="334">
        <f t="shared" si="15"/>
        <v>0</v>
      </c>
      <c r="O103" s="334">
        <f t="shared" si="16"/>
        <v>0</v>
      </c>
      <c r="P103" s="335">
        <f t="shared" si="17"/>
        <v>0</v>
      </c>
      <c r="Q103" s="458"/>
    </row>
    <row r="104" spans="1:17" ht="17.25" customHeight="1">
      <c r="A104" s="260">
        <v>72</v>
      </c>
      <c r="B104" s="303" t="s">
        <v>423</v>
      </c>
      <c r="C104" s="327">
        <v>4864851</v>
      </c>
      <c r="D104" s="340" t="s">
        <v>12</v>
      </c>
      <c r="E104" s="319" t="s">
        <v>346</v>
      </c>
      <c r="F104" s="327">
        <v>1000</v>
      </c>
      <c r="G104" s="333">
        <v>698</v>
      </c>
      <c r="H104" s="334">
        <v>627</v>
      </c>
      <c r="I104" s="334">
        <f>G104-H104</f>
        <v>71</v>
      </c>
      <c r="J104" s="334">
        <f>$F104*I104</f>
        <v>71000</v>
      </c>
      <c r="K104" s="334">
        <f>J104/1000000</f>
        <v>0.071</v>
      </c>
      <c r="L104" s="333">
        <v>379</v>
      </c>
      <c r="M104" s="334">
        <v>379</v>
      </c>
      <c r="N104" s="334">
        <f>L104-M104</f>
        <v>0</v>
      </c>
      <c r="O104" s="334">
        <f>$F104*N104</f>
        <v>0</v>
      </c>
      <c r="P104" s="334">
        <f>O104/1000000</f>
        <v>0</v>
      </c>
      <c r="Q104" s="470"/>
    </row>
    <row r="105" spans="1:17" ht="17.25" customHeight="1">
      <c r="A105" s="260">
        <v>73</v>
      </c>
      <c r="B105" s="303" t="s">
        <v>424</v>
      </c>
      <c r="C105" s="327">
        <v>5295121</v>
      </c>
      <c r="D105" s="340" t="s">
        <v>12</v>
      </c>
      <c r="E105" s="319" t="s">
        <v>346</v>
      </c>
      <c r="F105" s="327">
        <v>100</v>
      </c>
      <c r="G105" s="333">
        <v>49634</v>
      </c>
      <c r="H105" s="334">
        <v>50269</v>
      </c>
      <c r="I105" s="334">
        <f>G105-H105</f>
        <v>-635</v>
      </c>
      <c r="J105" s="334">
        <f>$F105*I105</f>
        <v>-63500</v>
      </c>
      <c r="K105" s="334">
        <f>J105/1000000</f>
        <v>-0.0635</v>
      </c>
      <c r="L105" s="333">
        <v>44737</v>
      </c>
      <c r="M105" s="334">
        <v>44737</v>
      </c>
      <c r="N105" s="334">
        <f>L105-M105</f>
        <v>0</v>
      </c>
      <c r="O105" s="334">
        <f>$F105*N105</f>
        <v>0</v>
      </c>
      <c r="P105" s="334">
        <f>O105/1000000</f>
        <v>0</v>
      </c>
      <c r="Q105" s="470"/>
    </row>
    <row r="106" spans="1:17" ht="17.25" customHeight="1">
      <c r="A106" s="260">
        <v>74</v>
      </c>
      <c r="B106" s="303" t="s">
        <v>448</v>
      </c>
      <c r="C106" s="327">
        <v>4864844</v>
      </c>
      <c r="D106" s="340" t="s">
        <v>12</v>
      </c>
      <c r="E106" s="319" t="s">
        <v>346</v>
      </c>
      <c r="F106" s="327">
        <v>1000</v>
      </c>
      <c r="G106" s="333">
        <v>2058</v>
      </c>
      <c r="H106" s="334">
        <v>1757</v>
      </c>
      <c r="I106" s="334">
        <f>G106-H106</f>
        <v>301</v>
      </c>
      <c r="J106" s="334">
        <f>$F106*I106</f>
        <v>301000</v>
      </c>
      <c r="K106" s="334">
        <f>J106/1000000</f>
        <v>0.301</v>
      </c>
      <c r="L106" s="333">
        <v>296</v>
      </c>
      <c r="M106" s="334">
        <v>296</v>
      </c>
      <c r="N106" s="334">
        <f>L106-M106</f>
        <v>0</v>
      </c>
      <c r="O106" s="334">
        <f>$F106*N106</f>
        <v>0</v>
      </c>
      <c r="P106" s="334">
        <f>O106/1000000</f>
        <v>0</v>
      </c>
      <c r="Q106" s="470"/>
    </row>
    <row r="107" spans="1:17" s="753" customFormat="1" ht="17.25" customHeight="1">
      <c r="A107" s="260">
        <v>75</v>
      </c>
      <c r="B107" s="862" t="s">
        <v>425</v>
      </c>
      <c r="C107" s="746">
        <v>5269785</v>
      </c>
      <c r="D107" s="747" t="s">
        <v>12</v>
      </c>
      <c r="E107" s="748" t="s">
        <v>346</v>
      </c>
      <c r="F107" s="746">
        <v>1000</v>
      </c>
      <c r="G107" s="749">
        <v>0</v>
      </c>
      <c r="H107" s="750">
        <v>0</v>
      </c>
      <c r="I107" s="750">
        <f>G107-H107</f>
        <v>0</v>
      </c>
      <c r="J107" s="750">
        <f>$F107*I107</f>
        <v>0</v>
      </c>
      <c r="K107" s="750">
        <f>J107/1000000</f>
        <v>0</v>
      </c>
      <c r="L107" s="749">
        <v>0</v>
      </c>
      <c r="M107" s="334">
        <v>0</v>
      </c>
      <c r="N107" s="750">
        <f>L107-M107</f>
        <v>0</v>
      </c>
      <c r="O107" s="750">
        <f>$F107*N107</f>
        <v>0</v>
      </c>
      <c r="P107" s="750">
        <f>O107/1000000</f>
        <v>0</v>
      </c>
      <c r="Q107" s="752"/>
    </row>
    <row r="108" spans="1:17" s="482" customFormat="1" ht="17.25" customHeight="1" thickBot="1">
      <c r="A108" s="260">
        <v>76</v>
      </c>
      <c r="B108" s="303" t="s">
        <v>449</v>
      </c>
      <c r="C108" s="481">
        <v>4864847</v>
      </c>
      <c r="D108" s="481" t="s">
        <v>12</v>
      </c>
      <c r="E108" s="319" t="s">
        <v>346</v>
      </c>
      <c r="F108" s="504">
        <v>1000</v>
      </c>
      <c r="G108" s="333">
        <v>1870</v>
      </c>
      <c r="H108" s="307">
        <v>1690</v>
      </c>
      <c r="I108" s="307">
        <f t="shared" si="12"/>
        <v>180</v>
      </c>
      <c r="J108" s="307">
        <f t="shared" si="13"/>
        <v>180000</v>
      </c>
      <c r="K108" s="504">
        <f t="shared" si="14"/>
        <v>0.18</v>
      </c>
      <c r="L108" s="333">
        <v>5888</v>
      </c>
      <c r="M108" s="307">
        <v>5888</v>
      </c>
      <c r="N108" s="307">
        <f t="shared" si="15"/>
        <v>0</v>
      </c>
      <c r="O108" s="307">
        <f t="shared" si="16"/>
        <v>0</v>
      </c>
      <c r="P108" s="504">
        <f t="shared" si="17"/>
        <v>0</v>
      </c>
      <c r="Q108" s="613"/>
    </row>
    <row r="109" spans="1:2" ht="3" customHeight="1" thickTop="1">
      <c r="A109" s="260"/>
      <c r="B109" s="303"/>
    </row>
    <row r="110" spans="1:16" ht="21" customHeight="1">
      <c r="A110" s="192" t="s">
        <v>312</v>
      </c>
      <c r="C110" s="58"/>
      <c r="D110" s="92"/>
      <c r="E110" s="92"/>
      <c r="F110" s="614"/>
      <c r="K110" s="615">
        <f>SUM(K8:K108)</f>
        <v>-59.91272418399999</v>
      </c>
      <c r="L110" s="21"/>
      <c r="M110" s="21"/>
      <c r="N110" s="21"/>
      <c r="O110" s="21"/>
      <c r="P110" s="615">
        <f>SUM(P8:P108)</f>
        <v>7.871633399999999</v>
      </c>
    </row>
    <row r="111" spans="3:16" ht="9.75" customHeight="1" hidden="1">
      <c r="C111" s="92"/>
      <c r="D111" s="92"/>
      <c r="E111" s="92"/>
      <c r="F111" s="614"/>
      <c r="L111" s="564"/>
      <c r="M111" s="564"/>
      <c r="N111" s="564"/>
      <c r="O111" s="564"/>
      <c r="P111" s="564"/>
    </row>
    <row r="112" spans="1:17" ht="24" thickBot="1">
      <c r="A112" s="389" t="s">
        <v>192</v>
      </c>
      <c r="C112" s="92"/>
      <c r="D112" s="92"/>
      <c r="E112" s="92"/>
      <c r="F112" s="614"/>
      <c r="G112" s="497"/>
      <c r="H112" s="497"/>
      <c r="I112" s="48" t="s">
        <v>397</v>
      </c>
      <c r="J112" s="497"/>
      <c r="K112" s="497"/>
      <c r="L112" s="498"/>
      <c r="M112" s="498"/>
      <c r="N112" s="48" t="s">
        <v>398</v>
      </c>
      <c r="O112" s="498"/>
      <c r="P112" s="498"/>
      <c r="Q112" s="610" t="str">
        <f>NDPL!$Q$1</f>
        <v>DECEMBER -2017</v>
      </c>
    </row>
    <row r="113" spans="1:17" ht="39.75" thickBot="1" thickTop="1">
      <c r="A113" s="526" t="s">
        <v>8</v>
      </c>
      <c r="B113" s="527" t="s">
        <v>9</v>
      </c>
      <c r="C113" s="528" t="s">
        <v>1</v>
      </c>
      <c r="D113" s="528" t="s">
        <v>2</v>
      </c>
      <c r="E113" s="528" t="s">
        <v>3</v>
      </c>
      <c r="F113" s="616" t="s">
        <v>10</v>
      </c>
      <c r="G113" s="526" t="str">
        <f>NDPL!G5</f>
        <v>FINAL READING 01/01/2018</v>
      </c>
      <c r="H113" s="528" t="str">
        <f>NDPL!H5</f>
        <v>INTIAL READING 01/12/2017</v>
      </c>
      <c r="I113" s="528" t="s">
        <v>4</v>
      </c>
      <c r="J113" s="528" t="s">
        <v>5</v>
      </c>
      <c r="K113" s="528" t="s">
        <v>6</v>
      </c>
      <c r="L113" s="526" t="str">
        <f>NDPL!G5</f>
        <v>FINAL READING 01/01/2018</v>
      </c>
      <c r="M113" s="528" t="str">
        <f>NDPL!H5</f>
        <v>INTIAL READING 01/12/2017</v>
      </c>
      <c r="N113" s="528" t="s">
        <v>4</v>
      </c>
      <c r="O113" s="528" t="s">
        <v>5</v>
      </c>
      <c r="P113" s="528" t="s">
        <v>6</v>
      </c>
      <c r="Q113" s="556" t="s">
        <v>309</v>
      </c>
    </row>
    <row r="114" spans="3:16" ht="18" thickBot="1" thickTop="1">
      <c r="C114" s="92"/>
      <c r="D114" s="92"/>
      <c r="E114" s="92"/>
      <c r="F114" s="614"/>
      <c r="L114" s="564"/>
      <c r="M114" s="564"/>
      <c r="N114" s="564"/>
      <c r="O114" s="564"/>
      <c r="P114" s="564"/>
    </row>
    <row r="115" spans="1:17" ht="18" customHeight="1" thickTop="1">
      <c r="A115" s="345"/>
      <c r="B115" s="346" t="s">
        <v>176</v>
      </c>
      <c r="C115" s="317"/>
      <c r="D115" s="93"/>
      <c r="E115" s="93"/>
      <c r="F115" s="313"/>
      <c r="G115" s="54"/>
      <c r="H115" s="466"/>
      <c r="I115" s="466"/>
      <c r="J115" s="466"/>
      <c r="K115" s="617"/>
      <c r="L115" s="567"/>
      <c r="M115" s="568"/>
      <c r="N115" s="568"/>
      <c r="O115" s="568"/>
      <c r="P115" s="569"/>
      <c r="Q115" s="563"/>
    </row>
    <row r="116" spans="1:17" ht="18">
      <c r="A116" s="316">
        <v>1</v>
      </c>
      <c r="B116" s="347" t="s">
        <v>177</v>
      </c>
      <c r="C116" s="327">
        <v>4865143</v>
      </c>
      <c r="D116" s="127" t="s">
        <v>12</v>
      </c>
      <c r="E116" s="96" t="s">
        <v>346</v>
      </c>
      <c r="F116" s="314">
        <v>-100</v>
      </c>
      <c r="G116" s="333">
        <v>190057</v>
      </c>
      <c r="H116" s="334">
        <v>187967</v>
      </c>
      <c r="I116" s="275">
        <f>G116-H116</f>
        <v>2090</v>
      </c>
      <c r="J116" s="275">
        <f>$F116*I116</f>
        <v>-209000</v>
      </c>
      <c r="K116" s="275">
        <f>J116/1000000</f>
        <v>-0.209</v>
      </c>
      <c r="L116" s="333">
        <v>913602</v>
      </c>
      <c r="M116" s="334">
        <v>913602</v>
      </c>
      <c r="N116" s="275">
        <f>L116-M116</f>
        <v>0</v>
      </c>
      <c r="O116" s="275">
        <f>$F116*N116</f>
        <v>0</v>
      </c>
      <c r="P116" s="275">
        <f>O116/1000000</f>
        <v>0</v>
      </c>
      <c r="Q116" s="492"/>
    </row>
    <row r="117" spans="1:17" ht="18" customHeight="1">
      <c r="A117" s="316"/>
      <c r="B117" s="348" t="s">
        <v>41</v>
      </c>
      <c r="C117" s="327"/>
      <c r="D117" s="127"/>
      <c r="E117" s="127"/>
      <c r="F117" s="314"/>
      <c r="G117" s="415"/>
      <c r="H117" s="418"/>
      <c r="I117" s="275"/>
      <c r="J117" s="275"/>
      <c r="K117" s="275"/>
      <c r="L117" s="260"/>
      <c r="M117" s="275"/>
      <c r="N117" s="275"/>
      <c r="O117" s="275"/>
      <c r="P117" s="275"/>
      <c r="Q117" s="471"/>
    </row>
    <row r="118" spans="1:17" ht="18" customHeight="1">
      <c r="A118" s="316"/>
      <c r="B118" s="348" t="s">
        <v>119</v>
      </c>
      <c r="C118" s="327"/>
      <c r="D118" s="127"/>
      <c r="E118" s="127"/>
      <c r="F118" s="314"/>
      <c r="G118" s="415"/>
      <c r="H118" s="418"/>
      <c r="I118" s="275"/>
      <c r="J118" s="275"/>
      <c r="K118" s="275"/>
      <c r="L118" s="260"/>
      <c r="M118" s="275"/>
      <c r="N118" s="275"/>
      <c r="O118" s="275"/>
      <c r="P118" s="275"/>
      <c r="Q118" s="471"/>
    </row>
    <row r="119" spans="1:17" ht="18" customHeight="1">
      <c r="A119" s="316">
        <v>2</v>
      </c>
      <c r="B119" s="347" t="s">
        <v>120</v>
      </c>
      <c r="C119" s="327">
        <v>5295199</v>
      </c>
      <c r="D119" s="127" t="s">
        <v>12</v>
      </c>
      <c r="E119" s="96" t="s">
        <v>346</v>
      </c>
      <c r="F119" s="314">
        <v>-1000</v>
      </c>
      <c r="G119" s="333">
        <v>998105</v>
      </c>
      <c r="H119" s="334">
        <v>998105</v>
      </c>
      <c r="I119" s="275">
        <f>G119-H119</f>
        <v>0</v>
      </c>
      <c r="J119" s="275">
        <f>$F119*I119</f>
        <v>0</v>
      </c>
      <c r="K119" s="275">
        <f>J119/1000000</f>
        <v>0</v>
      </c>
      <c r="L119" s="333">
        <v>1144</v>
      </c>
      <c r="M119" s="334">
        <v>1144</v>
      </c>
      <c r="N119" s="275">
        <f>L119-M119</f>
        <v>0</v>
      </c>
      <c r="O119" s="275">
        <f>$F119*N119</f>
        <v>0</v>
      </c>
      <c r="P119" s="275">
        <f>O119/1000000</f>
        <v>0</v>
      </c>
      <c r="Q119" s="471"/>
    </row>
    <row r="120" spans="1:17" ht="18" customHeight="1">
      <c r="A120" s="316">
        <v>3</v>
      </c>
      <c r="B120" s="315" t="s">
        <v>121</v>
      </c>
      <c r="C120" s="327">
        <v>4865135</v>
      </c>
      <c r="D120" s="84" t="s">
        <v>12</v>
      </c>
      <c r="E120" s="96" t="s">
        <v>346</v>
      </c>
      <c r="F120" s="314">
        <v>-1000</v>
      </c>
      <c r="G120" s="333">
        <v>151054</v>
      </c>
      <c r="H120" s="334">
        <v>151245</v>
      </c>
      <c r="I120" s="275">
        <f>G120-H120</f>
        <v>-191</v>
      </c>
      <c r="J120" s="275">
        <f>$F120*I120</f>
        <v>191000</v>
      </c>
      <c r="K120" s="275">
        <f>J120/1000000</f>
        <v>0.191</v>
      </c>
      <c r="L120" s="333">
        <v>54270</v>
      </c>
      <c r="M120" s="334">
        <v>54270</v>
      </c>
      <c r="N120" s="275">
        <f>L120-M120</f>
        <v>0</v>
      </c>
      <c r="O120" s="275">
        <f>$F120*N120</f>
        <v>0</v>
      </c>
      <c r="P120" s="275">
        <f>O120/1000000</f>
        <v>0</v>
      </c>
      <c r="Q120" s="471"/>
    </row>
    <row r="121" spans="1:17" s="753" customFormat="1" ht="18" customHeight="1">
      <c r="A121" s="769">
        <v>4</v>
      </c>
      <c r="B121" s="791" t="s">
        <v>178</v>
      </c>
      <c r="C121" s="746">
        <v>4864804</v>
      </c>
      <c r="D121" s="776" t="s">
        <v>12</v>
      </c>
      <c r="E121" s="777" t="s">
        <v>346</v>
      </c>
      <c r="F121" s="779">
        <v>-200</v>
      </c>
      <c r="G121" s="749">
        <v>997896</v>
      </c>
      <c r="H121" s="750">
        <v>998263</v>
      </c>
      <c r="I121" s="792">
        <f>G121-H121</f>
        <v>-367</v>
      </c>
      <c r="J121" s="792">
        <f>$F121*I121</f>
        <v>73400</v>
      </c>
      <c r="K121" s="792">
        <f>J121/1000000</f>
        <v>0.0734</v>
      </c>
      <c r="L121" s="749">
        <v>999125</v>
      </c>
      <c r="M121" s="750">
        <v>999125</v>
      </c>
      <c r="N121" s="792">
        <f>L121-M121</f>
        <v>0</v>
      </c>
      <c r="O121" s="792">
        <f>$F121*N121</f>
        <v>0</v>
      </c>
      <c r="P121" s="792">
        <f>O121/1000000</f>
        <v>0</v>
      </c>
      <c r="Q121" s="793"/>
    </row>
    <row r="122" spans="1:17" ht="18" customHeight="1">
      <c r="A122" s="316">
        <v>5</v>
      </c>
      <c r="B122" s="347" t="s">
        <v>179</v>
      </c>
      <c r="C122" s="327">
        <v>4864845</v>
      </c>
      <c r="D122" s="127" t="s">
        <v>12</v>
      </c>
      <c r="E122" s="96" t="s">
        <v>346</v>
      </c>
      <c r="F122" s="314">
        <v>-1000</v>
      </c>
      <c r="G122" s="333">
        <v>1000193</v>
      </c>
      <c r="H122" s="334">
        <v>999781</v>
      </c>
      <c r="I122" s="275">
        <f>G122-H122</f>
        <v>412</v>
      </c>
      <c r="J122" s="275">
        <f>$F122*I122</f>
        <v>-412000</v>
      </c>
      <c r="K122" s="275">
        <f>J122/1000000</f>
        <v>-0.412</v>
      </c>
      <c r="L122" s="333">
        <v>11</v>
      </c>
      <c r="M122" s="334">
        <v>11</v>
      </c>
      <c r="N122" s="275">
        <f>L122-M122</f>
        <v>0</v>
      </c>
      <c r="O122" s="275">
        <f>$F122*N122</f>
        <v>0</v>
      </c>
      <c r="P122" s="275">
        <f>O122/1000000</f>
        <v>0</v>
      </c>
      <c r="Q122" s="471"/>
    </row>
    <row r="123" spans="1:17" ht="18" customHeight="1">
      <c r="A123" s="316"/>
      <c r="B123" s="349" t="s">
        <v>180</v>
      </c>
      <c r="C123" s="327"/>
      <c r="D123" s="84"/>
      <c r="E123" s="84"/>
      <c r="F123" s="314"/>
      <c r="G123" s="415"/>
      <c r="H123" s="418"/>
      <c r="I123" s="275"/>
      <c r="J123" s="275"/>
      <c r="K123" s="275"/>
      <c r="L123" s="260"/>
      <c r="M123" s="275"/>
      <c r="N123" s="275"/>
      <c r="O123" s="275"/>
      <c r="P123" s="275"/>
      <c r="Q123" s="471"/>
    </row>
    <row r="124" spans="1:17" ht="18" customHeight="1">
      <c r="A124" s="316"/>
      <c r="B124" s="349" t="s">
        <v>110</v>
      </c>
      <c r="C124" s="327"/>
      <c r="D124" s="84"/>
      <c r="E124" s="84"/>
      <c r="F124" s="314"/>
      <c r="G124" s="415"/>
      <c r="H124" s="418"/>
      <c r="I124" s="275"/>
      <c r="J124" s="275"/>
      <c r="K124" s="275"/>
      <c r="L124" s="260"/>
      <c r="M124" s="275"/>
      <c r="N124" s="275"/>
      <c r="O124" s="275"/>
      <c r="P124" s="275"/>
      <c r="Q124" s="471"/>
    </row>
    <row r="125" spans="1:17" s="506" customFormat="1" ht="18">
      <c r="A125" s="487">
        <v>6</v>
      </c>
      <c r="B125" s="488" t="s">
        <v>400</v>
      </c>
      <c r="C125" s="489">
        <v>4864955</v>
      </c>
      <c r="D125" s="166" t="s">
        <v>12</v>
      </c>
      <c r="E125" s="167" t="s">
        <v>346</v>
      </c>
      <c r="F125" s="490">
        <v>-1000</v>
      </c>
      <c r="G125" s="333">
        <v>999732</v>
      </c>
      <c r="H125" s="447">
        <v>999770</v>
      </c>
      <c r="I125" s="453">
        <f>G125-H125</f>
        <v>-38</v>
      </c>
      <c r="J125" s="453">
        <f>$F125*I125</f>
        <v>38000</v>
      </c>
      <c r="K125" s="453">
        <f>J125/1000000</f>
        <v>0.038</v>
      </c>
      <c r="L125" s="333">
        <v>742</v>
      </c>
      <c r="M125" s="447">
        <v>742</v>
      </c>
      <c r="N125" s="453">
        <f>L125-M125</f>
        <v>0</v>
      </c>
      <c r="O125" s="453">
        <f>$F125*N125</f>
        <v>0</v>
      </c>
      <c r="P125" s="453">
        <f>O125/1000000</f>
        <v>0</v>
      </c>
      <c r="Q125" s="732"/>
    </row>
    <row r="126" spans="1:17" ht="18">
      <c r="A126" s="316">
        <v>7</v>
      </c>
      <c r="B126" s="347" t="s">
        <v>181</v>
      </c>
      <c r="C126" s="327">
        <v>4864820</v>
      </c>
      <c r="D126" s="127" t="s">
        <v>12</v>
      </c>
      <c r="E126" s="96" t="s">
        <v>346</v>
      </c>
      <c r="F126" s="314">
        <v>-160</v>
      </c>
      <c r="G126" s="333">
        <v>3918</v>
      </c>
      <c r="H126" s="334">
        <v>4446</v>
      </c>
      <c r="I126" s="275">
        <f>G126-H126</f>
        <v>-528</v>
      </c>
      <c r="J126" s="275">
        <f>$F126*I126</f>
        <v>84480</v>
      </c>
      <c r="K126" s="275">
        <f>J126/1000000</f>
        <v>0.08448</v>
      </c>
      <c r="L126" s="333">
        <v>3771</v>
      </c>
      <c r="M126" s="334">
        <v>3771</v>
      </c>
      <c r="N126" s="275">
        <f>L126-M126</f>
        <v>0</v>
      </c>
      <c r="O126" s="275">
        <f>$F126*N126</f>
        <v>0</v>
      </c>
      <c r="P126" s="275">
        <f>O126/1000000</f>
        <v>0</v>
      </c>
      <c r="Q126" s="733"/>
    </row>
    <row r="127" spans="1:17" ht="18" customHeight="1">
      <c r="A127" s="316">
        <v>8</v>
      </c>
      <c r="B127" s="347" t="s">
        <v>182</v>
      </c>
      <c r="C127" s="327">
        <v>4865142</v>
      </c>
      <c r="D127" s="127" t="s">
        <v>12</v>
      </c>
      <c r="E127" s="96" t="s">
        <v>346</v>
      </c>
      <c r="F127" s="314">
        <v>-1000</v>
      </c>
      <c r="G127" s="333">
        <v>907432</v>
      </c>
      <c r="H127" s="334">
        <v>907368</v>
      </c>
      <c r="I127" s="275">
        <f>G127-H127</f>
        <v>64</v>
      </c>
      <c r="J127" s="275">
        <f>$F127*I127</f>
        <v>-64000</v>
      </c>
      <c r="K127" s="275">
        <f>J127/1000000</f>
        <v>-0.064</v>
      </c>
      <c r="L127" s="333">
        <v>62169</v>
      </c>
      <c r="M127" s="334">
        <v>62169</v>
      </c>
      <c r="N127" s="275">
        <f>L127-M127</f>
        <v>0</v>
      </c>
      <c r="O127" s="275">
        <f>$F127*N127</f>
        <v>0</v>
      </c>
      <c r="P127" s="275">
        <f>O127/1000000</f>
        <v>0</v>
      </c>
      <c r="Q127" s="471"/>
    </row>
    <row r="128" spans="1:17" ht="18" customHeight="1">
      <c r="A128" s="316">
        <v>9</v>
      </c>
      <c r="B128" s="347" t="s">
        <v>409</v>
      </c>
      <c r="C128" s="327">
        <v>4864961</v>
      </c>
      <c r="D128" s="127" t="s">
        <v>12</v>
      </c>
      <c r="E128" s="96" t="s">
        <v>346</v>
      </c>
      <c r="F128" s="314">
        <v>-1000</v>
      </c>
      <c r="G128" s="333">
        <v>996601</v>
      </c>
      <c r="H128" s="334">
        <v>997340</v>
      </c>
      <c r="I128" s="275">
        <f>G128-H128</f>
        <v>-739</v>
      </c>
      <c r="J128" s="275">
        <f>$F128*I128</f>
        <v>739000</v>
      </c>
      <c r="K128" s="275">
        <f>J128/1000000</f>
        <v>0.739</v>
      </c>
      <c r="L128" s="333">
        <v>999819</v>
      </c>
      <c r="M128" s="334">
        <v>999819</v>
      </c>
      <c r="N128" s="275">
        <f>L128-M128</f>
        <v>0</v>
      </c>
      <c r="O128" s="275">
        <f>$F128*N128</f>
        <v>0</v>
      </c>
      <c r="P128" s="275">
        <f>O128/1000000</f>
        <v>0</v>
      </c>
      <c r="Q128" s="455"/>
    </row>
    <row r="129" spans="1:17" ht="18" customHeight="1">
      <c r="A129" s="316"/>
      <c r="B129" s="348" t="s">
        <v>110</v>
      </c>
      <c r="C129" s="327"/>
      <c r="D129" s="127"/>
      <c r="E129" s="127"/>
      <c r="F129" s="314"/>
      <c r="G129" s="415"/>
      <c r="H129" s="418"/>
      <c r="I129" s="275"/>
      <c r="J129" s="275"/>
      <c r="K129" s="275"/>
      <c r="L129" s="260"/>
      <c r="M129" s="275"/>
      <c r="N129" s="275"/>
      <c r="O129" s="275"/>
      <c r="P129" s="275"/>
      <c r="Q129" s="471"/>
    </row>
    <row r="130" spans="1:17" ht="18" customHeight="1">
      <c r="A130" s="316">
        <v>10</v>
      </c>
      <c r="B130" s="347" t="s">
        <v>183</v>
      </c>
      <c r="C130" s="327">
        <v>4865093</v>
      </c>
      <c r="D130" s="127" t="s">
        <v>12</v>
      </c>
      <c r="E130" s="96" t="s">
        <v>346</v>
      </c>
      <c r="F130" s="314">
        <v>-100</v>
      </c>
      <c r="G130" s="333">
        <v>96087</v>
      </c>
      <c r="H130" s="334">
        <v>94648</v>
      </c>
      <c r="I130" s="275">
        <f>G130-H130</f>
        <v>1439</v>
      </c>
      <c r="J130" s="275">
        <f>$F130*I130</f>
        <v>-143900</v>
      </c>
      <c r="K130" s="275">
        <f>J130/1000000</f>
        <v>-0.1439</v>
      </c>
      <c r="L130" s="333">
        <v>71752</v>
      </c>
      <c r="M130" s="334">
        <v>71740</v>
      </c>
      <c r="N130" s="275">
        <f>L130-M130</f>
        <v>12</v>
      </c>
      <c r="O130" s="275">
        <f>$F130*N130</f>
        <v>-1200</v>
      </c>
      <c r="P130" s="275">
        <f>O130/1000000</f>
        <v>-0.0012</v>
      </c>
      <c r="Q130" s="471"/>
    </row>
    <row r="131" spans="1:17" ht="18" customHeight="1">
      <c r="A131" s="316">
        <v>11</v>
      </c>
      <c r="B131" s="347" t="s">
        <v>184</v>
      </c>
      <c r="C131" s="327">
        <v>4865094</v>
      </c>
      <c r="D131" s="127" t="s">
        <v>12</v>
      </c>
      <c r="E131" s="96" t="s">
        <v>346</v>
      </c>
      <c r="F131" s="314">
        <v>-100</v>
      </c>
      <c r="G131" s="333">
        <v>104544</v>
      </c>
      <c r="H131" s="334">
        <v>103752</v>
      </c>
      <c r="I131" s="275">
        <f>G131-H131</f>
        <v>792</v>
      </c>
      <c r="J131" s="275">
        <f>$F131*I131</f>
        <v>-79200</v>
      </c>
      <c r="K131" s="275">
        <f>J131/1000000</f>
        <v>-0.0792</v>
      </c>
      <c r="L131" s="333">
        <v>72466</v>
      </c>
      <c r="M131" s="334">
        <v>72466</v>
      </c>
      <c r="N131" s="275">
        <f>L131-M131</f>
        <v>0</v>
      </c>
      <c r="O131" s="275">
        <f>$F131*N131</f>
        <v>0</v>
      </c>
      <c r="P131" s="275">
        <f>O131/1000000</f>
        <v>0</v>
      </c>
      <c r="Q131" s="471"/>
    </row>
    <row r="132" spans="1:17" ht="18">
      <c r="A132" s="487">
        <v>12</v>
      </c>
      <c r="B132" s="488" t="s">
        <v>185</v>
      </c>
      <c r="C132" s="489">
        <v>5269199</v>
      </c>
      <c r="D132" s="166" t="s">
        <v>12</v>
      </c>
      <c r="E132" s="167" t="s">
        <v>346</v>
      </c>
      <c r="F132" s="490">
        <v>-100</v>
      </c>
      <c r="G132" s="333">
        <v>30411</v>
      </c>
      <c r="H132" s="447">
        <v>31613</v>
      </c>
      <c r="I132" s="453">
        <f>G132-H132</f>
        <v>-1202</v>
      </c>
      <c r="J132" s="453">
        <f>$F132*I132</f>
        <v>120200</v>
      </c>
      <c r="K132" s="453">
        <f>J132/1000000</f>
        <v>0.1202</v>
      </c>
      <c r="L132" s="333">
        <v>33191</v>
      </c>
      <c r="M132" s="447">
        <v>33196</v>
      </c>
      <c r="N132" s="453">
        <f>L132-M132</f>
        <v>-5</v>
      </c>
      <c r="O132" s="453">
        <f>$F132*N132</f>
        <v>500</v>
      </c>
      <c r="P132" s="453">
        <f>O132/1000000</f>
        <v>0.0005</v>
      </c>
      <c r="Q132" s="476"/>
    </row>
    <row r="133" spans="1:17" ht="18" customHeight="1">
      <c r="A133" s="316"/>
      <c r="B133" s="349" t="s">
        <v>180</v>
      </c>
      <c r="C133" s="327"/>
      <c r="D133" s="84"/>
      <c r="E133" s="84"/>
      <c r="F133" s="310"/>
      <c r="G133" s="415"/>
      <c r="H133" s="418"/>
      <c r="I133" s="275"/>
      <c r="J133" s="275"/>
      <c r="K133" s="275"/>
      <c r="L133" s="260"/>
      <c r="M133" s="275"/>
      <c r="N133" s="275"/>
      <c r="O133" s="275"/>
      <c r="P133" s="275"/>
      <c r="Q133" s="471"/>
    </row>
    <row r="134" spans="1:17" ht="18" customHeight="1">
      <c r="A134" s="316"/>
      <c r="B134" s="348" t="s">
        <v>186</v>
      </c>
      <c r="C134" s="327"/>
      <c r="D134" s="127"/>
      <c r="E134" s="127"/>
      <c r="F134" s="310"/>
      <c r="G134" s="415"/>
      <c r="H134" s="418"/>
      <c r="I134" s="275"/>
      <c r="J134" s="275"/>
      <c r="K134" s="275"/>
      <c r="L134" s="260"/>
      <c r="M134" s="275"/>
      <c r="N134" s="275"/>
      <c r="O134" s="275"/>
      <c r="P134" s="275"/>
      <c r="Q134" s="471"/>
    </row>
    <row r="135" spans="1:17" ht="18" customHeight="1">
      <c r="A135" s="316">
        <v>13</v>
      </c>
      <c r="B135" s="347" t="s">
        <v>399</v>
      </c>
      <c r="C135" s="327">
        <v>4864892</v>
      </c>
      <c r="D135" s="127" t="s">
        <v>12</v>
      </c>
      <c r="E135" s="96" t="s">
        <v>346</v>
      </c>
      <c r="F135" s="314">
        <v>500</v>
      </c>
      <c r="G135" s="333">
        <v>999090</v>
      </c>
      <c r="H135" s="334">
        <v>999095</v>
      </c>
      <c r="I135" s="275">
        <f>G135-H135</f>
        <v>-5</v>
      </c>
      <c r="J135" s="275">
        <f>$F135*I135</f>
        <v>-2500</v>
      </c>
      <c r="K135" s="275">
        <f>J135/1000000</f>
        <v>-0.0025</v>
      </c>
      <c r="L135" s="333">
        <v>16668</v>
      </c>
      <c r="M135" s="334">
        <v>16668</v>
      </c>
      <c r="N135" s="275">
        <f>L135-M135</f>
        <v>0</v>
      </c>
      <c r="O135" s="275">
        <f>$F135*N135</f>
        <v>0</v>
      </c>
      <c r="P135" s="275">
        <f>O135/1000000</f>
        <v>0</v>
      </c>
      <c r="Q135" s="494"/>
    </row>
    <row r="136" spans="1:17" ht="18" customHeight="1">
      <c r="A136" s="316">
        <v>14</v>
      </c>
      <c r="B136" s="347" t="s">
        <v>402</v>
      </c>
      <c r="C136" s="327">
        <v>4865048</v>
      </c>
      <c r="D136" s="127" t="s">
        <v>12</v>
      </c>
      <c r="E136" s="96" t="s">
        <v>346</v>
      </c>
      <c r="F136" s="314">
        <v>250</v>
      </c>
      <c r="G136" s="333">
        <v>999862</v>
      </c>
      <c r="H136" s="334">
        <v>999868</v>
      </c>
      <c r="I136" s="275">
        <f>G136-H136</f>
        <v>-6</v>
      </c>
      <c r="J136" s="275">
        <f>$F136*I136</f>
        <v>-1500</v>
      </c>
      <c r="K136" s="275">
        <f>J136/1000000</f>
        <v>-0.0015</v>
      </c>
      <c r="L136" s="333">
        <v>999849</v>
      </c>
      <c r="M136" s="334">
        <v>999850</v>
      </c>
      <c r="N136" s="275">
        <f>L136-M136</f>
        <v>-1</v>
      </c>
      <c r="O136" s="275">
        <f>$F136*N136</f>
        <v>-250</v>
      </c>
      <c r="P136" s="275">
        <f>O136/1000000</f>
        <v>-0.00025</v>
      </c>
      <c r="Q136" s="486"/>
    </row>
    <row r="137" spans="1:17" ht="18" customHeight="1">
      <c r="A137" s="316">
        <v>15</v>
      </c>
      <c r="B137" s="347" t="s">
        <v>119</v>
      </c>
      <c r="C137" s="327">
        <v>4902508</v>
      </c>
      <c r="D137" s="127" t="s">
        <v>12</v>
      </c>
      <c r="E137" s="96" t="s">
        <v>346</v>
      </c>
      <c r="F137" s="314">
        <v>833.33</v>
      </c>
      <c r="G137" s="333">
        <v>0</v>
      </c>
      <c r="H137" s="334">
        <v>0</v>
      </c>
      <c r="I137" s="275">
        <f>G137-H137</f>
        <v>0</v>
      </c>
      <c r="J137" s="275">
        <f>$F137*I137</f>
        <v>0</v>
      </c>
      <c r="K137" s="275">
        <f>J137/1000000</f>
        <v>0</v>
      </c>
      <c r="L137" s="333">
        <v>999580</v>
      </c>
      <c r="M137" s="334">
        <v>999580</v>
      </c>
      <c r="N137" s="275">
        <f>L137-M137</f>
        <v>0</v>
      </c>
      <c r="O137" s="275">
        <f>$F137*N137</f>
        <v>0</v>
      </c>
      <c r="P137" s="275">
        <f>O137/1000000</f>
        <v>0</v>
      </c>
      <c r="Q137" s="471"/>
    </row>
    <row r="138" spans="1:17" ht="18" customHeight="1">
      <c r="A138" s="316"/>
      <c r="B138" s="348" t="s">
        <v>187</v>
      </c>
      <c r="C138" s="327"/>
      <c r="D138" s="127"/>
      <c r="E138" s="127"/>
      <c r="F138" s="314"/>
      <c r="G138" s="333"/>
      <c r="H138" s="334"/>
      <c r="I138" s="275"/>
      <c r="J138" s="275"/>
      <c r="K138" s="275"/>
      <c r="L138" s="260"/>
      <c r="M138" s="275"/>
      <c r="N138" s="275"/>
      <c r="O138" s="275"/>
      <c r="P138" s="275"/>
      <c r="Q138" s="471"/>
    </row>
    <row r="139" spans="1:17" ht="18" customHeight="1">
      <c r="A139" s="316">
        <v>16</v>
      </c>
      <c r="B139" s="315" t="s">
        <v>188</v>
      </c>
      <c r="C139" s="327">
        <v>4865133</v>
      </c>
      <c r="D139" s="84" t="s">
        <v>12</v>
      </c>
      <c r="E139" s="96" t="s">
        <v>346</v>
      </c>
      <c r="F139" s="314">
        <v>-100</v>
      </c>
      <c r="G139" s="333">
        <v>420451</v>
      </c>
      <c r="H139" s="334">
        <v>414196</v>
      </c>
      <c r="I139" s="275">
        <f>G139-H139</f>
        <v>6255</v>
      </c>
      <c r="J139" s="275">
        <f>$F139*I139</f>
        <v>-625500</v>
      </c>
      <c r="K139" s="275">
        <f>J139/1000000</f>
        <v>-0.6255</v>
      </c>
      <c r="L139" s="333">
        <v>49064</v>
      </c>
      <c r="M139" s="334">
        <v>49064</v>
      </c>
      <c r="N139" s="275">
        <f>L139-M139</f>
        <v>0</v>
      </c>
      <c r="O139" s="275">
        <f>$F139*N139</f>
        <v>0</v>
      </c>
      <c r="P139" s="275">
        <f>O139/1000000</f>
        <v>0</v>
      </c>
      <c r="Q139" s="471"/>
    </row>
    <row r="140" spans="1:17" ht="18" customHeight="1">
      <c r="A140" s="316"/>
      <c r="B140" s="349" t="s">
        <v>189</v>
      </c>
      <c r="C140" s="327"/>
      <c r="D140" s="84"/>
      <c r="E140" s="127"/>
      <c r="F140" s="314"/>
      <c r="G140" s="415"/>
      <c r="H140" s="418"/>
      <c r="I140" s="275"/>
      <c r="J140" s="275"/>
      <c r="K140" s="275"/>
      <c r="L140" s="260"/>
      <c r="M140" s="275"/>
      <c r="N140" s="275"/>
      <c r="O140" s="275"/>
      <c r="P140" s="275"/>
      <c r="Q140" s="471"/>
    </row>
    <row r="141" spans="1:17" s="753" customFormat="1" ht="18" customHeight="1">
      <c r="A141" s="769">
        <v>17</v>
      </c>
      <c r="B141" s="860" t="s">
        <v>176</v>
      </c>
      <c r="C141" s="746">
        <v>4865076</v>
      </c>
      <c r="D141" s="861" t="s">
        <v>12</v>
      </c>
      <c r="E141" s="777" t="s">
        <v>346</v>
      </c>
      <c r="F141" s="779">
        <v>-100</v>
      </c>
      <c r="G141" s="749">
        <v>6285</v>
      </c>
      <c r="H141" s="750">
        <v>4930</v>
      </c>
      <c r="I141" s="792">
        <f>G141-H141</f>
        <v>1355</v>
      </c>
      <c r="J141" s="792">
        <f>$F141*I141</f>
        <v>-135500</v>
      </c>
      <c r="K141" s="792">
        <f>J141/1000000</f>
        <v>-0.1355</v>
      </c>
      <c r="L141" s="749">
        <v>30039</v>
      </c>
      <c r="M141" s="750">
        <v>26603</v>
      </c>
      <c r="N141" s="792">
        <f>L141-M141</f>
        <v>3436</v>
      </c>
      <c r="O141" s="792">
        <f>$F141*N141</f>
        <v>-343600</v>
      </c>
      <c r="P141" s="792">
        <f>O141/1000000</f>
        <v>-0.3436</v>
      </c>
      <c r="Q141" s="782"/>
    </row>
    <row r="142" spans="1:17" s="753" customFormat="1" ht="18" customHeight="1">
      <c r="A142" s="769">
        <v>18</v>
      </c>
      <c r="B142" s="791" t="s">
        <v>190</v>
      </c>
      <c r="C142" s="746">
        <v>4865077</v>
      </c>
      <c r="D142" s="776" t="s">
        <v>12</v>
      </c>
      <c r="E142" s="777" t="s">
        <v>346</v>
      </c>
      <c r="F142" s="779">
        <v>-100</v>
      </c>
      <c r="G142" s="749">
        <v>0</v>
      </c>
      <c r="H142" s="750">
        <v>0</v>
      </c>
      <c r="I142" s="792">
        <f>G142-H142</f>
        <v>0</v>
      </c>
      <c r="J142" s="792">
        <f>$F142*I142</f>
        <v>0</v>
      </c>
      <c r="K142" s="792">
        <f>J142/1000000</f>
        <v>0</v>
      </c>
      <c r="L142" s="749">
        <v>0</v>
      </c>
      <c r="M142" s="750">
        <v>0</v>
      </c>
      <c r="N142" s="792">
        <f>L142-M142</f>
        <v>0</v>
      </c>
      <c r="O142" s="792">
        <f>$F142*N142</f>
        <v>0</v>
      </c>
      <c r="P142" s="792">
        <f>O142/1000000</f>
        <v>0</v>
      </c>
      <c r="Q142" s="793"/>
    </row>
    <row r="143" spans="1:17" ht="18" customHeight="1">
      <c r="A143" s="570"/>
      <c r="B143" s="348" t="s">
        <v>49</v>
      </c>
      <c r="C143" s="614"/>
      <c r="D143" s="92"/>
      <c r="E143" s="92"/>
      <c r="F143" s="314"/>
      <c r="G143" s="415"/>
      <c r="H143" s="418"/>
      <c r="I143" s="275"/>
      <c r="J143" s="275"/>
      <c r="K143" s="275"/>
      <c r="L143" s="260"/>
      <c r="M143" s="275"/>
      <c r="N143" s="275"/>
      <c r="O143" s="275"/>
      <c r="P143" s="275"/>
      <c r="Q143" s="471"/>
    </row>
    <row r="144" spans="1:17" ht="18" customHeight="1">
      <c r="A144" s="316">
        <v>19</v>
      </c>
      <c r="B144" s="720" t="s">
        <v>195</v>
      </c>
      <c r="C144" s="327">
        <v>4902503</v>
      </c>
      <c r="D144" s="96" t="s">
        <v>12</v>
      </c>
      <c r="E144" s="96" t="s">
        <v>346</v>
      </c>
      <c r="F144" s="314">
        <v>-416.66</v>
      </c>
      <c r="G144" s="333">
        <v>997557</v>
      </c>
      <c r="H144" s="334">
        <v>997250</v>
      </c>
      <c r="I144" s="275">
        <f>G144-H144</f>
        <v>307</v>
      </c>
      <c r="J144" s="275">
        <f>$F144*I144</f>
        <v>-127914.62000000001</v>
      </c>
      <c r="K144" s="275">
        <f>J144/1000000</f>
        <v>-0.12791462</v>
      </c>
      <c r="L144" s="333">
        <v>999092</v>
      </c>
      <c r="M144" s="334">
        <v>999090</v>
      </c>
      <c r="N144" s="275">
        <f>L144-M144</f>
        <v>2</v>
      </c>
      <c r="O144" s="275">
        <f>$F144*N144</f>
        <v>-833.32</v>
      </c>
      <c r="P144" s="275">
        <f>O144/1000000</f>
        <v>-0.00083332</v>
      </c>
      <c r="Q144" s="471"/>
    </row>
    <row r="145" spans="1:17" ht="18" customHeight="1">
      <c r="A145" s="316"/>
      <c r="B145" s="349" t="s">
        <v>50</v>
      </c>
      <c r="C145" s="314"/>
      <c r="D145" s="84"/>
      <c r="E145" s="84"/>
      <c r="F145" s="314"/>
      <c r="G145" s="415"/>
      <c r="H145" s="418"/>
      <c r="I145" s="275"/>
      <c r="J145" s="275"/>
      <c r="K145" s="275"/>
      <c r="L145" s="260"/>
      <c r="M145" s="275"/>
      <c r="N145" s="275"/>
      <c r="O145" s="275"/>
      <c r="P145" s="275"/>
      <c r="Q145" s="471"/>
    </row>
    <row r="146" spans="1:17" ht="18" customHeight="1">
      <c r="A146" s="316"/>
      <c r="B146" s="349" t="s">
        <v>51</v>
      </c>
      <c r="C146" s="314"/>
      <c r="D146" s="84"/>
      <c r="E146" s="84"/>
      <c r="F146" s="314"/>
      <c r="G146" s="415"/>
      <c r="H146" s="418"/>
      <c r="I146" s="275"/>
      <c r="J146" s="275"/>
      <c r="K146" s="275"/>
      <c r="L146" s="260"/>
      <c r="M146" s="275"/>
      <c r="N146" s="275"/>
      <c r="O146" s="275"/>
      <c r="P146" s="275"/>
      <c r="Q146" s="471"/>
    </row>
    <row r="147" spans="1:17" ht="18" customHeight="1">
      <c r="A147" s="316"/>
      <c r="B147" s="349" t="s">
        <v>52</v>
      </c>
      <c r="C147" s="314"/>
      <c r="D147" s="84"/>
      <c r="E147" s="84"/>
      <c r="F147" s="314"/>
      <c r="G147" s="415"/>
      <c r="H147" s="418"/>
      <c r="I147" s="275"/>
      <c r="J147" s="275"/>
      <c r="K147" s="275"/>
      <c r="L147" s="260"/>
      <c r="M147" s="275"/>
      <c r="N147" s="275"/>
      <c r="O147" s="275"/>
      <c r="P147" s="275"/>
      <c r="Q147" s="471"/>
    </row>
    <row r="148" spans="1:17" ht="17.25" customHeight="1">
      <c r="A148" s="316">
        <v>20</v>
      </c>
      <c r="B148" s="347" t="s">
        <v>53</v>
      </c>
      <c r="C148" s="327">
        <v>4865090</v>
      </c>
      <c r="D148" s="127" t="s">
        <v>12</v>
      </c>
      <c r="E148" s="96" t="s">
        <v>346</v>
      </c>
      <c r="F148" s="314">
        <v>-100</v>
      </c>
      <c r="G148" s="333">
        <v>9027</v>
      </c>
      <c r="H148" s="334">
        <v>9051</v>
      </c>
      <c r="I148" s="275">
        <f>G148-H148</f>
        <v>-24</v>
      </c>
      <c r="J148" s="275">
        <f>$F148*I148</f>
        <v>2400</v>
      </c>
      <c r="K148" s="275">
        <f>J148/1000000</f>
        <v>0.0024</v>
      </c>
      <c r="L148" s="333">
        <v>37568</v>
      </c>
      <c r="M148" s="334">
        <v>37580</v>
      </c>
      <c r="N148" s="275">
        <f>L148-M148</f>
        <v>-12</v>
      </c>
      <c r="O148" s="275">
        <f>$F148*N148</f>
        <v>1200</v>
      </c>
      <c r="P148" s="275">
        <f>O148/1000000</f>
        <v>0.0012</v>
      </c>
      <c r="Q148" s="729"/>
    </row>
    <row r="149" spans="1:17" ht="18" customHeight="1">
      <c r="A149" s="316">
        <v>21</v>
      </c>
      <c r="B149" s="347" t="s">
        <v>54</v>
      </c>
      <c r="C149" s="327">
        <v>4902519</v>
      </c>
      <c r="D149" s="127" t="s">
        <v>12</v>
      </c>
      <c r="E149" s="96" t="s">
        <v>346</v>
      </c>
      <c r="F149" s="314">
        <v>-100</v>
      </c>
      <c r="G149" s="333">
        <v>11844</v>
      </c>
      <c r="H149" s="334">
        <v>11967</v>
      </c>
      <c r="I149" s="275">
        <f>G149-H149</f>
        <v>-123</v>
      </c>
      <c r="J149" s="275">
        <f>$F149*I149</f>
        <v>12300</v>
      </c>
      <c r="K149" s="275">
        <f>J149/1000000</f>
        <v>0.0123</v>
      </c>
      <c r="L149" s="333">
        <v>77802</v>
      </c>
      <c r="M149" s="334">
        <v>77834</v>
      </c>
      <c r="N149" s="275">
        <f>L149-M149</f>
        <v>-32</v>
      </c>
      <c r="O149" s="275">
        <f>$F149*N149</f>
        <v>3200</v>
      </c>
      <c r="P149" s="275">
        <f>O149/1000000</f>
        <v>0.0032</v>
      </c>
      <c r="Q149" s="471"/>
    </row>
    <row r="150" spans="1:17" ht="18" customHeight="1">
      <c r="A150" s="316">
        <v>22</v>
      </c>
      <c r="B150" s="347" t="s">
        <v>55</v>
      </c>
      <c r="C150" s="327">
        <v>4902539</v>
      </c>
      <c r="D150" s="127" t="s">
        <v>12</v>
      </c>
      <c r="E150" s="96" t="s">
        <v>346</v>
      </c>
      <c r="F150" s="314">
        <v>-100</v>
      </c>
      <c r="G150" s="333">
        <v>1330</v>
      </c>
      <c r="H150" s="334">
        <v>1286</v>
      </c>
      <c r="I150" s="275">
        <f>G150-H150</f>
        <v>44</v>
      </c>
      <c r="J150" s="275">
        <f>$F150*I150</f>
        <v>-4400</v>
      </c>
      <c r="K150" s="275">
        <f>J150/1000000</f>
        <v>-0.0044</v>
      </c>
      <c r="L150" s="333">
        <v>18688</v>
      </c>
      <c r="M150" s="334">
        <v>18480</v>
      </c>
      <c r="N150" s="275">
        <f>L150-M150</f>
        <v>208</v>
      </c>
      <c r="O150" s="275">
        <f>$F150*N150</f>
        <v>-20800</v>
      </c>
      <c r="P150" s="275">
        <f>O150/1000000</f>
        <v>-0.0208</v>
      </c>
      <c r="Q150" s="471"/>
    </row>
    <row r="151" spans="1:17" ht="18" customHeight="1">
      <c r="A151" s="316"/>
      <c r="B151" s="348" t="s">
        <v>56</v>
      </c>
      <c r="C151" s="327"/>
      <c r="D151" s="127"/>
      <c r="E151" s="127"/>
      <c r="F151" s="314"/>
      <c r="G151" s="415"/>
      <c r="H151" s="418"/>
      <c r="I151" s="275"/>
      <c r="J151" s="275"/>
      <c r="K151" s="275"/>
      <c r="L151" s="260"/>
      <c r="M151" s="275"/>
      <c r="N151" s="275"/>
      <c r="O151" s="275"/>
      <c r="P151" s="275"/>
      <c r="Q151" s="471"/>
    </row>
    <row r="152" spans="1:17" ht="18" customHeight="1">
      <c r="A152" s="316">
        <v>23</v>
      </c>
      <c r="B152" s="347" t="s">
        <v>57</v>
      </c>
      <c r="C152" s="327">
        <v>4902591</v>
      </c>
      <c r="D152" s="127" t="s">
        <v>12</v>
      </c>
      <c r="E152" s="96" t="s">
        <v>346</v>
      </c>
      <c r="F152" s="314">
        <v>-1333</v>
      </c>
      <c r="G152" s="333">
        <v>322</v>
      </c>
      <c r="H152" s="334">
        <v>289</v>
      </c>
      <c r="I152" s="275">
        <f aca="true" t="shared" si="18" ref="I152:I159">G152-H152</f>
        <v>33</v>
      </c>
      <c r="J152" s="275">
        <f aca="true" t="shared" si="19" ref="J152:J159">$F152*I152</f>
        <v>-43989</v>
      </c>
      <c r="K152" s="275">
        <f aca="true" t="shared" si="20" ref="K152:K159">J152/1000000</f>
        <v>-0.043989</v>
      </c>
      <c r="L152" s="333">
        <v>229</v>
      </c>
      <c r="M152" s="334">
        <v>220</v>
      </c>
      <c r="N152" s="275">
        <f aca="true" t="shared" si="21" ref="N152:N159">L152-M152</f>
        <v>9</v>
      </c>
      <c r="O152" s="275">
        <f aca="true" t="shared" si="22" ref="O152:O159">$F152*N152</f>
        <v>-11997</v>
      </c>
      <c r="P152" s="275">
        <f aca="true" t="shared" si="23" ref="P152:P159">O152/1000000</f>
        <v>-0.011997</v>
      </c>
      <c r="Q152" s="471"/>
    </row>
    <row r="153" spans="1:17" ht="18" customHeight="1">
      <c r="A153" s="316">
        <v>24</v>
      </c>
      <c r="B153" s="347" t="s">
        <v>58</v>
      </c>
      <c r="C153" s="327">
        <v>4902565</v>
      </c>
      <c r="D153" s="127" t="s">
        <v>12</v>
      </c>
      <c r="E153" s="96" t="s">
        <v>346</v>
      </c>
      <c r="F153" s="314">
        <v>-100</v>
      </c>
      <c r="G153" s="333">
        <v>999996</v>
      </c>
      <c r="H153" s="334">
        <v>999996</v>
      </c>
      <c r="I153" s="275">
        <f>G153-H153</f>
        <v>0</v>
      </c>
      <c r="J153" s="275">
        <f>$F153*I153</f>
        <v>0</v>
      </c>
      <c r="K153" s="275">
        <f>J153/1000000</f>
        <v>0</v>
      </c>
      <c r="L153" s="333">
        <v>999999</v>
      </c>
      <c r="M153" s="334">
        <v>999999</v>
      </c>
      <c r="N153" s="275">
        <f>L153-M153</f>
        <v>0</v>
      </c>
      <c r="O153" s="275">
        <f>$F153*N153</f>
        <v>0</v>
      </c>
      <c r="P153" s="275">
        <f>O153/1000000</f>
        <v>0</v>
      </c>
      <c r="Q153" s="471"/>
    </row>
    <row r="154" spans="1:17" ht="18" customHeight="1">
      <c r="A154" s="316">
        <v>25</v>
      </c>
      <c r="B154" s="347" t="s">
        <v>59</v>
      </c>
      <c r="C154" s="327">
        <v>4902523</v>
      </c>
      <c r="D154" s="127" t="s">
        <v>12</v>
      </c>
      <c r="E154" s="96" t="s">
        <v>346</v>
      </c>
      <c r="F154" s="314">
        <v>-100</v>
      </c>
      <c r="G154" s="333">
        <v>999815</v>
      </c>
      <c r="H154" s="334">
        <v>999815</v>
      </c>
      <c r="I154" s="275">
        <f t="shared" si="18"/>
        <v>0</v>
      </c>
      <c r="J154" s="275">
        <f t="shared" si="19"/>
        <v>0</v>
      </c>
      <c r="K154" s="275">
        <f t="shared" si="20"/>
        <v>0</v>
      </c>
      <c r="L154" s="333">
        <v>999943</v>
      </c>
      <c r="M154" s="334">
        <v>999943</v>
      </c>
      <c r="N154" s="275">
        <f t="shared" si="21"/>
        <v>0</v>
      </c>
      <c r="O154" s="275">
        <f t="shared" si="22"/>
        <v>0</v>
      </c>
      <c r="P154" s="275">
        <f t="shared" si="23"/>
        <v>0</v>
      </c>
      <c r="Q154" s="471"/>
    </row>
    <row r="155" spans="1:17" ht="18" customHeight="1">
      <c r="A155" s="316">
        <v>26</v>
      </c>
      <c r="B155" s="347" t="s">
        <v>60</v>
      </c>
      <c r="C155" s="327">
        <v>4902547</v>
      </c>
      <c r="D155" s="127" t="s">
        <v>12</v>
      </c>
      <c r="E155" s="96" t="s">
        <v>346</v>
      </c>
      <c r="F155" s="314">
        <v>-100</v>
      </c>
      <c r="G155" s="333">
        <v>5885</v>
      </c>
      <c r="H155" s="334">
        <v>5885</v>
      </c>
      <c r="I155" s="275">
        <f t="shared" si="18"/>
        <v>0</v>
      </c>
      <c r="J155" s="275">
        <f t="shared" si="19"/>
        <v>0</v>
      </c>
      <c r="K155" s="275">
        <f t="shared" si="20"/>
        <v>0</v>
      </c>
      <c r="L155" s="333">
        <v>8891</v>
      </c>
      <c r="M155" s="334">
        <v>8891</v>
      </c>
      <c r="N155" s="275">
        <f t="shared" si="21"/>
        <v>0</v>
      </c>
      <c r="O155" s="275">
        <f t="shared" si="22"/>
        <v>0</v>
      </c>
      <c r="P155" s="275">
        <f t="shared" si="23"/>
        <v>0</v>
      </c>
      <c r="Q155" s="471"/>
    </row>
    <row r="156" spans="1:17" ht="18" customHeight="1">
      <c r="A156" s="316">
        <v>27</v>
      </c>
      <c r="B156" s="315" t="s">
        <v>61</v>
      </c>
      <c r="C156" s="314">
        <v>4902605</v>
      </c>
      <c r="D156" s="84" t="s">
        <v>12</v>
      </c>
      <c r="E156" s="96" t="s">
        <v>346</v>
      </c>
      <c r="F156" s="507">
        <v>-1333.33</v>
      </c>
      <c r="G156" s="333">
        <v>0</v>
      </c>
      <c r="H156" s="334">
        <v>0</v>
      </c>
      <c r="I156" s="275">
        <f t="shared" si="18"/>
        <v>0</v>
      </c>
      <c r="J156" s="275">
        <f t="shared" si="19"/>
        <v>0</v>
      </c>
      <c r="K156" s="275">
        <f t="shared" si="20"/>
        <v>0</v>
      </c>
      <c r="L156" s="333">
        <v>0</v>
      </c>
      <c r="M156" s="334">
        <v>0</v>
      </c>
      <c r="N156" s="275">
        <f t="shared" si="21"/>
        <v>0</v>
      </c>
      <c r="O156" s="275">
        <f t="shared" si="22"/>
        <v>0</v>
      </c>
      <c r="P156" s="275">
        <f t="shared" si="23"/>
        <v>0</v>
      </c>
      <c r="Q156" s="471"/>
    </row>
    <row r="157" spans="1:17" ht="18" customHeight="1">
      <c r="A157" s="316">
        <v>28</v>
      </c>
      <c r="B157" s="315" t="s">
        <v>62</v>
      </c>
      <c r="C157" s="314">
        <v>5295190</v>
      </c>
      <c r="D157" s="84" t="s">
        <v>12</v>
      </c>
      <c r="E157" s="96" t="s">
        <v>346</v>
      </c>
      <c r="F157" s="314">
        <v>-100</v>
      </c>
      <c r="G157" s="333">
        <v>999563</v>
      </c>
      <c r="H157" s="334">
        <v>999646</v>
      </c>
      <c r="I157" s="275">
        <f>G157-H157</f>
        <v>-83</v>
      </c>
      <c r="J157" s="275">
        <f>$F157*I157</f>
        <v>8300</v>
      </c>
      <c r="K157" s="275">
        <f>J157/1000000</f>
        <v>0.0083</v>
      </c>
      <c r="L157" s="333">
        <v>17096</v>
      </c>
      <c r="M157" s="334">
        <v>16842</v>
      </c>
      <c r="N157" s="275">
        <f>L157-M157</f>
        <v>254</v>
      </c>
      <c r="O157" s="275">
        <f>$F157*N157</f>
        <v>-25400</v>
      </c>
      <c r="P157" s="275">
        <f>O157/1000000</f>
        <v>-0.0254</v>
      </c>
      <c r="Q157" s="471"/>
    </row>
    <row r="158" spans="1:17" ht="18" customHeight="1">
      <c r="A158" s="316">
        <v>29</v>
      </c>
      <c r="B158" s="315" t="s">
        <v>63</v>
      </c>
      <c r="C158" s="314">
        <v>4902529</v>
      </c>
      <c r="D158" s="84" t="s">
        <v>12</v>
      </c>
      <c r="E158" s="96" t="s">
        <v>346</v>
      </c>
      <c r="F158" s="314">
        <v>-44.44</v>
      </c>
      <c r="G158" s="333">
        <v>989743</v>
      </c>
      <c r="H158" s="334">
        <v>989743</v>
      </c>
      <c r="I158" s="275">
        <f t="shared" si="18"/>
        <v>0</v>
      </c>
      <c r="J158" s="275">
        <f t="shared" si="19"/>
        <v>0</v>
      </c>
      <c r="K158" s="275">
        <f t="shared" si="20"/>
        <v>0</v>
      </c>
      <c r="L158" s="333">
        <v>390</v>
      </c>
      <c r="M158" s="334">
        <v>390</v>
      </c>
      <c r="N158" s="275">
        <f t="shared" si="21"/>
        <v>0</v>
      </c>
      <c r="O158" s="275">
        <f t="shared" si="22"/>
        <v>0</v>
      </c>
      <c r="P158" s="275">
        <f t="shared" si="23"/>
        <v>0</v>
      </c>
      <c r="Q158" s="486"/>
    </row>
    <row r="159" spans="1:17" ht="18" customHeight="1">
      <c r="A159" s="316">
        <v>30</v>
      </c>
      <c r="B159" s="315" t="s">
        <v>144</v>
      </c>
      <c r="C159" s="314">
        <v>4865087</v>
      </c>
      <c r="D159" s="84" t="s">
        <v>12</v>
      </c>
      <c r="E159" s="96" t="s">
        <v>346</v>
      </c>
      <c r="F159" s="314">
        <v>-100</v>
      </c>
      <c r="G159" s="333">
        <v>0</v>
      </c>
      <c r="H159" s="334">
        <v>0</v>
      </c>
      <c r="I159" s="275">
        <f t="shared" si="18"/>
        <v>0</v>
      </c>
      <c r="J159" s="275">
        <f t="shared" si="19"/>
        <v>0</v>
      </c>
      <c r="K159" s="275">
        <f t="shared" si="20"/>
        <v>0</v>
      </c>
      <c r="L159" s="333">
        <v>0</v>
      </c>
      <c r="M159" s="334">
        <v>0</v>
      </c>
      <c r="N159" s="275">
        <f t="shared" si="21"/>
        <v>0</v>
      </c>
      <c r="O159" s="275">
        <f t="shared" si="22"/>
        <v>0</v>
      </c>
      <c r="P159" s="275">
        <f t="shared" si="23"/>
        <v>0</v>
      </c>
      <c r="Q159" s="471"/>
    </row>
    <row r="160" spans="1:17" ht="18" customHeight="1">
      <c r="A160" s="316"/>
      <c r="B160" s="349" t="s">
        <v>78</v>
      </c>
      <c r="C160" s="314"/>
      <c r="D160" s="84"/>
      <c r="E160" s="84"/>
      <c r="F160" s="314"/>
      <c r="G160" s="415"/>
      <c r="H160" s="418"/>
      <c r="I160" s="275"/>
      <c r="J160" s="275"/>
      <c r="K160" s="275"/>
      <c r="L160" s="260"/>
      <c r="M160" s="275"/>
      <c r="N160" s="275"/>
      <c r="O160" s="275"/>
      <c r="P160" s="275"/>
      <c r="Q160" s="471"/>
    </row>
    <row r="161" spans="1:17" ht="18" customHeight="1">
      <c r="A161" s="316">
        <v>31</v>
      </c>
      <c r="B161" s="315" t="s">
        <v>79</v>
      </c>
      <c r="C161" s="314">
        <v>4902577</v>
      </c>
      <c r="D161" s="84" t="s">
        <v>12</v>
      </c>
      <c r="E161" s="96" t="s">
        <v>346</v>
      </c>
      <c r="F161" s="314">
        <v>400</v>
      </c>
      <c r="G161" s="333">
        <v>995611</v>
      </c>
      <c r="H161" s="334">
        <v>995611</v>
      </c>
      <c r="I161" s="275">
        <f>G161-H161</f>
        <v>0</v>
      </c>
      <c r="J161" s="275">
        <f>$F161*I161</f>
        <v>0</v>
      </c>
      <c r="K161" s="275">
        <f>J161/1000000</f>
        <v>0</v>
      </c>
      <c r="L161" s="333">
        <v>81</v>
      </c>
      <c r="M161" s="334">
        <v>81</v>
      </c>
      <c r="N161" s="275">
        <f>L161-M161</f>
        <v>0</v>
      </c>
      <c r="O161" s="275">
        <f>$F161*N161</f>
        <v>0</v>
      </c>
      <c r="P161" s="275">
        <f>O161/1000000</f>
        <v>0</v>
      </c>
      <c r="Q161" s="471"/>
    </row>
    <row r="162" spans="1:17" ht="18" customHeight="1">
      <c r="A162" s="316">
        <v>32</v>
      </c>
      <c r="B162" s="315" t="s">
        <v>80</v>
      </c>
      <c r="C162" s="314">
        <v>4902525</v>
      </c>
      <c r="D162" s="84" t="s">
        <v>12</v>
      </c>
      <c r="E162" s="96" t="s">
        <v>346</v>
      </c>
      <c r="F162" s="314">
        <v>-400</v>
      </c>
      <c r="G162" s="333">
        <v>999989</v>
      </c>
      <c r="H162" s="334">
        <v>999888</v>
      </c>
      <c r="I162" s="275">
        <f>G162-H162</f>
        <v>101</v>
      </c>
      <c r="J162" s="275">
        <f>$F162*I162</f>
        <v>-40400</v>
      </c>
      <c r="K162" s="275">
        <f>J162/1000000</f>
        <v>-0.0404</v>
      </c>
      <c r="L162" s="333">
        <v>999719</v>
      </c>
      <c r="M162" s="334">
        <v>999907</v>
      </c>
      <c r="N162" s="275">
        <f>L162-M162</f>
        <v>-188</v>
      </c>
      <c r="O162" s="275">
        <f>$F162*N162</f>
        <v>75200</v>
      </c>
      <c r="P162" s="275">
        <f>O162/1000000</f>
        <v>0.0752</v>
      </c>
      <c r="Q162" s="471"/>
    </row>
    <row r="163" spans="1:17" ht="15" customHeight="1" thickBot="1">
      <c r="A163" s="618"/>
      <c r="B163" s="500"/>
      <c r="C163" s="500"/>
      <c r="D163" s="500"/>
      <c r="E163" s="500"/>
      <c r="F163" s="500"/>
      <c r="G163" s="619"/>
      <c r="H163" s="620"/>
      <c r="I163" s="500"/>
      <c r="J163" s="500"/>
      <c r="K163" s="621"/>
      <c r="L163" s="618"/>
      <c r="M163" s="500"/>
      <c r="N163" s="500"/>
      <c r="O163" s="500"/>
      <c r="P163" s="621"/>
      <c r="Q163" s="575"/>
    </row>
    <row r="164" ht="13.5" thickTop="1"/>
    <row r="165" spans="1:16" ht="20.25">
      <c r="A165" s="308" t="s">
        <v>313</v>
      </c>
      <c r="K165" s="615">
        <f>SUM(K116:K163)</f>
        <v>-0.6207236199999999</v>
      </c>
      <c r="P165" s="615">
        <f>SUM(P116:P163)</f>
        <v>-0.32398032000000004</v>
      </c>
    </row>
    <row r="166" spans="1:16" ht="12.75">
      <c r="A166" s="59"/>
      <c r="K166" s="564"/>
      <c r="P166" s="564"/>
    </row>
    <row r="167" spans="1:16" ht="12.75">
      <c r="A167" s="59"/>
      <c r="K167" s="564"/>
      <c r="P167" s="564"/>
    </row>
    <row r="168" spans="1:17" ht="18">
      <c r="A168" s="59"/>
      <c r="K168" s="564"/>
      <c r="P168" s="564"/>
      <c r="Q168" s="610" t="str">
        <f>NDPL!$Q$1</f>
        <v>DECEMBER -2017</v>
      </c>
    </row>
    <row r="169" spans="1:16" ht="12.75">
      <c r="A169" s="59"/>
      <c r="K169" s="564"/>
      <c r="P169" s="564"/>
    </row>
    <row r="170" spans="1:16" ht="12.75">
      <c r="A170" s="59"/>
      <c r="K170" s="564"/>
      <c r="P170" s="564"/>
    </row>
    <row r="171" spans="1:16" ht="12.75">
      <c r="A171" s="59"/>
      <c r="K171" s="564"/>
      <c r="P171" s="564"/>
    </row>
    <row r="172" spans="1:11" ht="13.5" thickBot="1">
      <c r="A172" s="2"/>
      <c r="B172" s="7"/>
      <c r="C172" s="7"/>
      <c r="D172" s="55"/>
      <c r="E172" s="55"/>
      <c r="F172" s="21"/>
      <c r="G172" s="21"/>
      <c r="H172" s="21"/>
      <c r="I172" s="21"/>
      <c r="J172" s="21"/>
      <c r="K172" s="56"/>
    </row>
    <row r="173" spans="1:17" ht="27.75">
      <c r="A173" s="402" t="s">
        <v>193</v>
      </c>
      <c r="B173" s="148"/>
      <c r="C173" s="144"/>
      <c r="D173" s="144"/>
      <c r="E173" s="144"/>
      <c r="F173" s="193"/>
      <c r="G173" s="193"/>
      <c r="H173" s="193"/>
      <c r="I173" s="193"/>
      <c r="J173" s="193"/>
      <c r="K173" s="194"/>
      <c r="L173" s="576"/>
      <c r="M173" s="576"/>
      <c r="N173" s="576"/>
      <c r="O173" s="576"/>
      <c r="P173" s="576"/>
      <c r="Q173" s="577"/>
    </row>
    <row r="174" spans="1:17" ht="24.75" customHeight="1">
      <c r="A174" s="401" t="s">
        <v>315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00">
        <f>K110</f>
        <v>-59.91272418399999</v>
      </c>
      <c r="L174" s="285"/>
      <c r="M174" s="285"/>
      <c r="N174" s="285"/>
      <c r="O174" s="285"/>
      <c r="P174" s="400">
        <f>P110</f>
        <v>7.871633399999999</v>
      </c>
      <c r="Q174" s="578"/>
    </row>
    <row r="175" spans="1:17" ht="24.75" customHeight="1">
      <c r="A175" s="401" t="s">
        <v>314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00">
        <f>K165</f>
        <v>-0.6207236199999999</v>
      </c>
      <c r="L175" s="285"/>
      <c r="M175" s="285"/>
      <c r="N175" s="285"/>
      <c r="O175" s="285"/>
      <c r="P175" s="400">
        <f>P165</f>
        <v>-0.32398032000000004</v>
      </c>
      <c r="Q175" s="578"/>
    </row>
    <row r="176" spans="1:17" ht="24.75" customHeight="1">
      <c r="A176" s="401" t="s">
        <v>316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00">
        <f>'ROHTAK ROAD'!K41</f>
        <v>-0.07092500000000007</v>
      </c>
      <c r="L176" s="285"/>
      <c r="M176" s="285"/>
      <c r="N176" s="285"/>
      <c r="O176" s="285"/>
      <c r="P176" s="400">
        <f>'ROHTAK ROAD'!P41</f>
        <v>0.0315</v>
      </c>
      <c r="Q176" s="578"/>
    </row>
    <row r="177" spans="1:17" ht="24.75" customHeight="1">
      <c r="A177" s="401" t="s">
        <v>317</v>
      </c>
      <c r="B177" s="57"/>
      <c r="C177" s="57"/>
      <c r="D177" s="57"/>
      <c r="E177" s="57"/>
      <c r="F177" s="57"/>
      <c r="G177" s="57"/>
      <c r="H177" s="57"/>
      <c r="I177" s="57"/>
      <c r="J177" s="57"/>
      <c r="K177" s="400">
        <f>-MES!K39</f>
        <v>-0.057499999999999996</v>
      </c>
      <c r="L177" s="285"/>
      <c r="M177" s="285"/>
      <c r="N177" s="285"/>
      <c r="O177" s="285"/>
      <c r="P177" s="400">
        <f>-MES!P39</f>
        <v>-0.008499999999999999</v>
      </c>
      <c r="Q177" s="578"/>
    </row>
    <row r="178" spans="1:17" ht="29.25" customHeight="1" thickBot="1">
      <c r="A178" s="403" t="s">
        <v>194</v>
      </c>
      <c r="B178" s="195"/>
      <c r="C178" s="196"/>
      <c r="D178" s="196"/>
      <c r="E178" s="196"/>
      <c r="F178" s="196"/>
      <c r="G178" s="196"/>
      <c r="H178" s="196"/>
      <c r="I178" s="196"/>
      <c r="J178" s="196"/>
      <c r="K178" s="404">
        <f>SUM(K174:K177)</f>
        <v>-60.66187280399999</v>
      </c>
      <c r="L178" s="622"/>
      <c r="M178" s="622"/>
      <c r="N178" s="622"/>
      <c r="O178" s="622"/>
      <c r="P178" s="404">
        <f>SUM(P174:P177)</f>
        <v>7.570653079999999</v>
      </c>
      <c r="Q178" s="580"/>
    </row>
    <row r="183" ht="13.5" thickBot="1"/>
    <row r="184" spans="1:17" ht="12.75">
      <c r="A184" s="581"/>
      <c r="B184" s="582"/>
      <c r="C184" s="582"/>
      <c r="D184" s="582"/>
      <c r="E184" s="582"/>
      <c r="F184" s="582"/>
      <c r="G184" s="582"/>
      <c r="H184" s="576"/>
      <c r="I184" s="576"/>
      <c r="J184" s="576"/>
      <c r="K184" s="576"/>
      <c r="L184" s="576"/>
      <c r="M184" s="576"/>
      <c r="N184" s="576"/>
      <c r="O184" s="576"/>
      <c r="P184" s="576"/>
      <c r="Q184" s="577"/>
    </row>
    <row r="185" spans="1:17" ht="26.25">
      <c r="A185" s="623" t="s">
        <v>327</v>
      </c>
      <c r="B185" s="584"/>
      <c r="C185" s="584"/>
      <c r="D185" s="584"/>
      <c r="E185" s="584"/>
      <c r="F185" s="584"/>
      <c r="G185" s="584"/>
      <c r="H185" s="497"/>
      <c r="I185" s="497"/>
      <c r="J185" s="497"/>
      <c r="K185" s="497"/>
      <c r="L185" s="497"/>
      <c r="M185" s="497"/>
      <c r="N185" s="497"/>
      <c r="O185" s="497"/>
      <c r="P185" s="497"/>
      <c r="Q185" s="578"/>
    </row>
    <row r="186" spans="1:17" ht="12.75">
      <c r="A186" s="585"/>
      <c r="B186" s="584"/>
      <c r="C186" s="584"/>
      <c r="D186" s="584"/>
      <c r="E186" s="584"/>
      <c r="F186" s="584"/>
      <c r="G186" s="584"/>
      <c r="H186" s="497"/>
      <c r="I186" s="497"/>
      <c r="J186" s="497"/>
      <c r="K186" s="497"/>
      <c r="L186" s="497"/>
      <c r="M186" s="497"/>
      <c r="N186" s="497"/>
      <c r="O186" s="497"/>
      <c r="P186" s="497"/>
      <c r="Q186" s="578"/>
    </row>
    <row r="187" spans="1:17" ht="15.75">
      <c r="A187" s="586"/>
      <c r="B187" s="587"/>
      <c r="C187" s="587"/>
      <c r="D187" s="587"/>
      <c r="E187" s="587"/>
      <c r="F187" s="587"/>
      <c r="G187" s="587"/>
      <c r="H187" s="497"/>
      <c r="I187" s="497"/>
      <c r="J187" s="497"/>
      <c r="K187" s="588" t="s">
        <v>339</v>
      </c>
      <c r="L187" s="497"/>
      <c r="M187" s="497"/>
      <c r="N187" s="497"/>
      <c r="O187" s="497"/>
      <c r="P187" s="588" t="s">
        <v>340</v>
      </c>
      <c r="Q187" s="578"/>
    </row>
    <row r="188" spans="1:17" ht="12.75">
      <c r="A188" s="589"/>
      <c r="B188" s="96"/>
      <c r="C188" s="96"/>
      <c r="D188" s="96"/>
      <c r="E188" s="96"/>
      <c r="F188" s="96"/>
      <c r="G188" s="96"/>
      <c r="H188" s="497"/>
      <c r="I188" s="497"/>
      <c r="J188" s="497"/>
      <c r="K188" s="497"/>
      <c r="L188" s="497"/>
      <c r="M188" s="497"/>
      <c r="N188" s="497"/>
      <c r="O188" s="497"/>
      <c r="P188" s="497"/>
      <c r="Q188" s="578"/>
    </row>
    <row r="189" spans="1:17" ht="12.75">
      <c r="A189" s="589"/>
      <c r="B189" s="96"/>
      <c r="C189" s="96"/>
      <c r="D189" s="96"/>
      <c r="E189" s="96"/>
      <c r="F189" s="96"/>
      <c r="G189" s="96"/>
      <c r="H189" s="497"/>
      <c r="I189" s="497"/>
      <c r="J189" s="497"/>
      <c r="K189" s="497"/>
      <c r="L189" s="497"/>
      <c r="M189" s="497"/>
      <c r="N189" s="497"/>
      <c r="O189" s="497"/>
      <c r="P189" s="497"/>
      <c r="Q189" s="578"/>
    </row>
    <row r="190" spans="1:17" ht="23.25">
      <c r="A190" s="624" t="s">
        <v>330</v>
      </c>
      <c r="B190" s="591"/>
      <c r="C190" s="591"/>
      <c r="D190" s="592"/>
      <c r="E190" s="592"/>
      <c r="F190" s="593"/>
      <c r="G190" s="592"/>
      <c r="H190" s="497"/>
      <c r="I190" s="497"/>
      <c r="J190" s="497"/>
      <c r="K190" s="625">
        <f>K178</f>
        <v>-60.66187280399999</v>
      </c>
      <c r="L190" s="626" t="s">
        <v>328</v>
      </c>
      <c r="M190" s="627"/>
      <c r="N190" s="627"/>
      <c r="O190" s="627"/>
      <c r="P190" s="625">
        <f>P178</f>
        <v>7.570653079999999</v>
      </c>
      <c r="Q190" s="628" t="s">
        <v>328</v>
      </c>
    </row>
    <row r="191" spans="1:17" ht="23.25">
      <c r="A191" s="596"/>
      <c r="B191" s="597"/>
      <c r="C191" s="597"/>
      <c r="D191" s="584"/>
      <c r="E191" s="584"/>
      <c r="F191" s="598"/>
      <c r="G191" s="584"/>
      <c r="H191" s="497"/>
      <c r="I191" s="497"/>
      <c r="J191" s="497"/>
      <c r="K191" s="627"/>
      <c r="L191" s="629"/>
      <c r="M191" s="627"/>
      <c r="N191" s="627"/>
      <c r="O191" s="627"/>
      <c r="P191" s="627"/>
      <c r="Q191" s="630"/>
    </row>
    <row r="192" spans="1:17" ht="23.25">
      <c r="A192" s="631" t="s">
        <v>329</v>
      </c>
      <c r="B192" s="45"/>
      <c r="C192" s="45"/>
      <c r="D192" s="584"/>
      <c r="E192" s="584"/>
      <c r="F192" s="601"/>
      <c r="G192" s="592"/>
      <c r="H192" s="497"/>
      <c r="I192" s="497"/>
      <c r="J192" s="497"/>
      <c r="K192" s="627">
        <f>'STEPPED UP GENCO'!K39</f>
        <v>1.8480366749999992</v>
      </c>
      <c r="L192" s="626" t="s">
        <v>328</v>
      </c>
      <c r="M192" s="627"/>
      <c r="N192" s="627"/>
      <c r="O192" s="627"/>
      <c r="P192" s="625">
        <f>'STEPPED UP GENCO'!P39</f>
        <v>-1.34262733</v>
      </c>
      <c r="Q192" s="628" t="s">
        <v>328</v>
      </c>
    </row>
    <row r="193" spans="1:17" ht="15">
      <c r="A193" s="602"/>
      <c r="B193" s="497"/>
      <c r="C193" s="497"/>
      <c r="D193" s="497"/>
      <c r="E193" s="497"/>
      <c r="F193" s="497"/>
      <c r="G193" s="497"/>
      <c r="H193" s="497"/>
      <c r="I193" s="497"/>
      <c r="J193" s="497"/>
      <c r="K193" s="497"/>
      <c r="L193" s="270"/>
      <c r="M193" s="497"/>
      <c r="N193" s="497"/>
      <c r="O193" s="497"/>
      <c r="P193" s="497"/>
      <c r="Q193" s="632"/>
    </row>
    <row r="194" spans="1:17" ht="15">
      <c r="A194" s="602"/>
      <c r="B194" s="497"/>
      <c r="C194" s="497"/>
      <c r="D194" s="497"/>
      <c r="E194" s="497"/>
      <c r="F194" s="497"/>
      <c r="G194" s="497"/>
      <c r="H194" s="497"/>
      <c r="I194" s="497"/>
      <c r="J194" s="497"/>
      <c r="K194" s="497"/>
      <c r="L194" s="270"/>
      <c r="M194" s="497"/>
      <c r="N194" s="497"/>
      <c r="O194" s="497"/>
      <c r="P194" s="497"/>
      <c r="Q194" s="632"/>
    </row>
    <row r="195" spans="1:17" ht="15">
      <c r="A195" s="602"/>
      <c r="B195" s="497"/>
      <c r="C195" s="497"/>
      <c r="D195" s="497"/>
      <c r="E195" s="497"/>
      <c r="F195" s="497"/>
      <c r="G195" s="497"/>
      <c r="H195" s="497"/>
      <c r="I195" s="497"/>
      <c r="J195" s="497"/>
      <c r="K195" s="497"/>
      <c r="L195" s="270"/>
      <c r="M195" s="497"/>
      <c r="N195" s="497"/>
      <c r="O195" s="497"/>
      <c r="P195" s="497"/>
      <c r="Q195" s="632"/>
    </row>
    <row r="196" spans="1:17" ht="23.25">
      <c r="A196" s="602"/>
      <c r="B196" s="497"/>
      <c r="C196" s="497"/>
      <c r="D196" s="497"/>
      <c r="E196" s="497"/>
      <c r="F196" s="497"/>
      <c r="G196" s="497"/>
      <c r="H196" s="591"/>
      <c r="I196" s="591"/>
      <c r="J196" s="633" t="s">
        <v>331</v>
      </c>
      <c r="K196" s="634">
        <f>SUM(K190:K195)</f>
        <v>-58.813836128999995</v>
      </c>
      <c r="L196" s="633" t="s">
        <v>328</v>
      </c>
      <c r="M196" s="627"/>
      <c r="N196" s="627"/>
      <c r="O196" s="627"/>
      <c r="P196" s="634">
        <f>SUM(P190:P195)</f>
        <v>6.228025749999999</v>
      </c>
      <c r="Q196" s="633" t="s">
        <v>328</v>
      </c>
    </row>
    <row r="197" spans="1:17" ht="13.5" thickBot="1">
      <c r="A197" s="603"/>
      <c r="B197" s="579"/>
      <c r="C197" s="579"/>
      <c r="D197" s="579"/>
      <c r="E197" s="579"/>
      <c r="F197" s="579"/>
      <c r="G197" s="579"/>
      <c r="H197" s="579"/>
      <c r="I197" s="579"/>
      <c r="J197" s="579"/>
      <c r="K197" s="579"/>
      <c r="L197" s="579"/>
      <c r="M197" s="579"/>
      <c r="N197" s="579"/>
      <c r="O197" s="579"/>
      <c r="P197" s="579"/>
      <c r="Q197" s="58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9" max="255" man="1"/>
    <brk id="111" max="18" man="1"/>
    <brk id="16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1">
      <selection activeCell="F43" sqref="F43"/>
    </sheetView>
  </sheetViews>
  <sheetFormatPr defaultColWidth="9.140625" defaultRowHeight="12.75"/>
  <cols>
    <col min="1" max="1" width="5.140625" style="454" customWidth="1"/>
    <col min="2" max="2" width="20.8515625" style="454" customWidth="1"/>
    <col min="3" max="3" width="11.28125" style="454" customWidth="1"/>
    <col min="4" max="4" width="9.140625" style="454" customWidth="1"/>
    <col min="5" max="5" width="14.421875" style="454" customWidth="1"/>
    <col min="6" max="6" width="7.00390625" style="454" customWidth="1"/>
    <col min="7" max="7" width="11.421875" style="454" customWidth="1"/>
    <col min="8" max="8" width="13.00390625" style="454" customWidth="1"/>
    <col min="9" max="9" width="9.00390625" style="454" customWidth="1"/>
    <col min="10" max="10" width="12.28125" style="454" customWidth="1"/>
    <col min="11" max="12" width="12.8515625" style="454" customWidth="1"/>
    <col min="13" max="13" width="13.28125" style="454" customWidth="1"/>
    <col min="14" max="14" width="11.421875" style="454" customWidth="1"/>
    <col min="15" max="15" width="13.140625" style="454" customWidth="1"/>
    <col min="16" max="16" width="14.7109375" style="454" customWidth="1"/>
    <col min="17" max="17" width="15.00390625" style="454" customWidth="1"/>
    <col min="18" max="18" width="0.13671875" style="454" customWidth="1"/>
    <col min="19" max="19" width="1.57421875" style="454" hidden="1" customWidth="1"/>
    <col min="20" max="20" width="9.140625" style="454" hidden="1" customWidth="1"/>
    <col min="21" max="21" width="4.28125" style="454" hidden="1" customWidth="1"/>
    <col min="22" max="22" width="4.00390625" style="454" hidden="1" customWidth="1"/>
    <col min="23" max="23" width="3.8515625" style="454" hidden="1" customWidth="1"/>
    <col min="24" max="16384" width="9.140625" style="454" customWidth="1"/>
  </cols>
  <sheetData>
    <row r="1" spans="1:17" ht="26.25">
      <c r="A1" s="1" t="s">
        <v>237</v>
      </c>
      <c r="Q1" s="518" t="str">
        <f>NDPL!Q1</f>
        <v>DECEMBER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89" t="s">
        <v>213</v>
      </c>
      <c r="G4" s="497"/>
      <c r="H4" s="497"/>
      <c r="I4" s="48" t="s">
        <v>397</v>
      </c>
      <c r="J4" s="497"/>
      <c r="K4" s="497"/>
      <c r="L4" s="497"/>
      <c r="M4" s="497"/>
      <c r="N4" s="48" t="s">
        <v>398</v>
      </c>
      <c r="O4" s="497"/>
      <c r="P4" s="497"/>
    </row>
    <row r="5" spans="1:17" ht="62.25" customHeight="1" thickBot="1" thickTop="1">
      <c r="A5" s="526" t="s">
        <v>8</v>
      </c>
      <c r="B5" s="527" t="s">
        <v>9</v>
      </c>
      <c r="C5" s="528" t="s">
        <v>1</v>
      </c>
      <c r="D5" s="528" t="s">
        <v>2</v>
      </c>
      <c r="E5" s="528" t="s">
        <v>3</v>
      </c>
      <c r="F5" s="528" t="s">
        <v>10</v>
      </c>
      <c r="G5" s="526" t="str">
        <f>NDPL!G5</f>
        <v>FINAL READING 01/01/2018</v>
      </c>
      <c r="H5" s="528" t="str">
        <f>NDPL!H5</f>
        <v>INTIAL READING 01/12/2017</v>
      </c>
      <c r="I5" s="528" t="s">
        <v>4</v>
      </c>
      <c r="J5" s="528" t="s">
        <v>5</v>
      </c>
      <c r="K5" s="528" t="s">
        <v>6</v>
      </c>
      <c r="L5" s="526" t="str">
        <f>NDPL!G5</f>
        <v>FINAL READING 01/01/2018</v>
      </c>
      <c r="M5" s="528" t="str">
        <f>NDPL!H5</f>
        <v>INTIAL READING 01/12/2017</v>
      </c>
      <c r="N5" s="528" t="s">
        <v>4</v>
      </c>
      <c r="O5" s="528" t="s">
        <v>5</v>
      </c>
      <c r="P5" s="528" t="s">
        <v>6</v>
      </c>
      <c r="Q5" s="529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35"/>
      <c r="I7" s="636"/>
      <c r="J7" s="636"/>
      <c r="K7" s="636"/>
      <c r="L7" s="637"/>
      <c r="M7" s="635"/>
      <c r="N7" s="635"/>
      <c r="O7" s="635"/>
      <c r="P7" s="635"/>
      <c r="Q7" s="563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38"/>
      <c r="I8" s="421"/>
      <c r="J8" s="421"/>
      <c r="K8" s="421"/>
      <c r="L8" s="639"/>
      <c r="M8" s="638"/>
      <c r="N8" s="391"/>
      <c r="O8" s="391"/>
      <c r="P8" s="391"/>
      <c r="Q8" s="458"/>
    </row>
    <row r="9" spans="1:17" s="753" customFormat="1" ht="18">
      <c r="A9" s="794">
        <v>1</v>
      </c>
      <c r="B9" s="795" t="s">
        <v>111</v>
      </c>
      <c r="C9" s="796">
        <v>4865107</v>
      </c>
      <c r="D9" s="797" t="s">
        <v>12</v>
      </c>
      <c r="E9" s="798" t="s">
        <v>346</v>
      </c>
      <c r="F9" s="799">
        <v>266.67</v>
      </c>
      <c r="G9" s="800">
        <v>2390</v>
      </c>
      <c r="H9" s="801">
        <v>1973</v>
      </c>
      <c r="I9" s="802">
        <f>G9-H9</f>
        <v>417</v>
      </c>
      <c r="J9" s="802">
        <f>$F9*I9</f>
        <v>111201.39</v>
      </c>
      <c r="K9" s="802">
        <f>J9/1000000</f>
        <v>0.11120139</v>
      </c>
      <c r="L9" s="800">
        <v>524</v>
      </c>
      <c r="M9" s="801">
        <v>524</v>
      </c>
      <c r="N9" s="802">
        <f>L9-M9</f>
        <v>0</v>
      </c>
      <c r="O9" s="802">
        <f>$F9*N9</f>
        <v>0</v>
      </c>
      <c r="P9" s="802">
        <f>O9/1000000</f>
        <v>0</v>
      </c>
      <c r="Q9" s="783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1" t="s">
        <v>346</v>
      </c>
      <c r="F10" s="170">
        <v>100</v>
      </c>
      <c r="G10" s="333">
        <v>75612</v>
      </c>
      <c r="H10" s="334">
        <v>73890</v>
      </c>
      <c r="I10" s="421">
        <f aca="true" t="shared" si="0" ref="I10:I15">G10-H10</f>
        <v>1722</v>
      </c>
      <c r="J10" s="421">
        <f aca="true" t="shared" si="1" ref="J10:J18">$F10*I10</f>
        <v>172200</v>
      </c>
      <c r="K10" s="421">
        <f aca="true" t="shared" si="2" ref="K10:K18">J10/1000000</f>
        <v>0.1722</v>
      </c>
      <c r="L10" s="446">
        <v>144004</v>
      </c>
      <c r="M10" s="334">
        <v>144004</v>
      </c>
      <c r="N10" s="418">
        <f aca="true" t="shared" si="3" ref="N10:N15">L10-M10</f>
        <v>0</v>
      </c>
      <c r="O10" s="418">
        <f aca="true" t="shared" si="4" ref="O10:O18">$F10*N10</f>
        <v>0</v>
      </c>
      <c r="P10" s="418">
        <f aca="true" t="shared" si="5" ref="P10:P18">O10/1000000</f>
        <v>0</v>
      </c>
      <c r="Q10" s="458"/>
    </row>
    <row r="11" spans="1:17" s="753" customFormat="1" ht="18">
      <c r="A11" s="794">
        <v>3</v>
      </c>
      <c r="B11" s="795" t="s">
        <v>113</v>
      </c>
      <c r="C11" s="796">
        <v>4865138</v>
      </c>
      <c r="D11" s="797" t="s">
        <v>12</v>
      </c>
      <c r="E11" s="798" t="s">
        <v>346</v>
      </c>
      <c r="F11" s="799">
        <v>200</v>
      </c>
      <c r="G11" s="800">
        <v>970131</v>
      </c>
      <c r="H11" s="801">
        <v>971091</v>
      </c>
      <c r="I11" s="802">
        <f t="shared" si="0"/>
        <v>-960</v>
      </c>
      <c r="J11" s="802">
        <f t="shared" si="1"/>
        <v>-192000</v>
      </c>
      <c r="K11" s="802">
        <f t="shared" si="2"/>
        <v>-0.192</v>
      </c>
      <c r="L11" s="800">
        <v>994945</v>
      </c>
      <c r="M11" s="801">
        <v>994945</v>
      </c>
      <c r="N11" s="802">
        <f t="shared" si="3"/>
        <v>0</v>
      </c>
      <c r="O11" s="802">
        <f t="shared" si="4"/>
        <v>0</v>
      </c>
      <c r="P11" s="802">
        <f t="shared" si="5"/>
        <v>0</v>
      </c>
      <c r="Q11" s="803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1" t="s">
        <v>346</v>
      </c>
      <c r="F12" s="170">
        <v>200</v>
      </c>
      <c r="G12" s="446">
        <v>45511</v>
      </c>
      <c r="H12" s="334">
        <v>44452</v>
      </c>
      <c r="I12" s="421">
        <f t="shared" si="0"/>
        <v>1059</v>
      </c>
      <c r="J12" s="421">
        <f t="shared" si="1"/>
        <v>211800</v>
      </c>
      <c r="K12" s="421">
        <f t="shared" si="2"/>
        <v>0.2118</v>
      </c>
      <c r="L12" s="446">
        <v>118468</v>
      </c>
      <c r="M12" s="334">
        <v>118468</v>
      </c>
      <c r="N12" s="418">
        <f t="shared" si="3"/>
        <v>0</v>
      </c>
      <c r="O12" s="418">
        <f t="shared" si="4"/>
        <v>0</v>
      </c>
      <c r="P12" s="418">
        <f t="shared" si="5"/>
        <v>0</v>
      </c>
      <c r="Q12" s="725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1" t="s">
        <v>346</v>
      </c>
      <c r="F13" s="170">
        <v>800</v>
      </c>
      <c r="G13" s="446">
        <v>17833</v>
      </c>
      <c r="H13" s="334">
        <v>17470</v>
      </c>
      <c r="I13" s="421">
        <f>G13-H13</f>
        <v>363</v>
      </c>
      <c r="J13" s="421">
        <f t="shared" si="1"/>
        <v>290400</v>
      </c>
      <c r="K13" s="421">
        <f t="shared" si="2"/>
        <v>0.2904</v>
      </c>
      <c r="L13" s="446">
        <v>13864</v>
      </c>
      <c r="M13" s="334">
        <v>13864</v>
      </c>
      <c r="N13" s="418">
        <f>L13-M13</f>
        <v>0</v>
      </c>
      <c r="O13" s="418">
        <f t="shared" si="4"/>
        <v>0</v>
      </c>
      <c r="P13" s="418">
        <f t="shared" si="5"/>
        <v>0</v>
      </c>
      <c r="Q13" s="734"/>
    </row>
    <row r="14" spans="1:17" ht="18" customHeight="1">
      <c r="A14" s="163">
        <v>6</v>
      </c>
      <c r="B14" s="164" t="s">
        <v>373</v>
      </c>
      <c r="C14" s="165">
        <v>4864949</v>
      </c>
      <c r="D14" s="169" t="s">
        <v>12</v>
      </c>
      <c r="E14" s="251" t="s">
        <v>346</v>
      </c>
      <c r="F14" s="170">
        <v>2000</v>
      </c>
      <c r="G14" s="446">
        <v>15421</v>
      </c>
      <c r="H14" s="334">
        <v>15291</v>
      </c>
      <c r="I14" s="421">
        <f t="shared" si="0"/>
        <v>130</v>
      </c>
      <c r="J14" s="421">
        <f t="shared" si="1"/>
        <v>260000</v>
      </c>
      <c r="K14" s="421">
        <f t="shared" si="2"/>
        <v>0.26</v>
      </c>
      <c r="L14" s="446">
        <v>4478</v>
      </c>
      <c r="M14" s="334">
        <v>4478</v>
      </c>
      <c r="N14" s="418">
        <f t="shared" si="3"/>
        <v>0</v>
      </c>
      <c r="O14" s="418">
        <f t="shared" si="4"/>
        <v>0</v>
      </c>
      <c r="P14" s="418">
        <f t="shared" si="5"/>
        <v>0</v>
      </c>
      <c r="Q14" s="492"/>
    </row>
    <row r="15" spans="1:17" ht="18" customHeight="1">
      <c r="A15" s="163">
        <v>7</v>
      </c>
      <c r="B15" s="354" t="s">
        <v>395</v>
      </c>
      <c r="C15" s="357">
        <v>5128434</v>
      </c>
      <c r="D15" s="169" t="s">
        <v>12</v>
      </c>
      <c r="E15" s="251" t="s">
        <v>346</v>
      </c>
      <c r="F15" s="363">
        <v>800</v>
      </c>
      <c r="G15" s="446">
        <v>972640</v>
      </c>
      <c r="H15" s="334">
        <v>973515</v>
      </c>
      <c r="I15" s="421">
        <f t="shared" si="0"/>
        <v>-875</v>
      </c>
      <c r="J15" s="421">
        <f t="shared" si="1"/>
        <v>-700000</v>
      </c>
      <c r="K15" s="421">
        <f t="shared" si="2"/>
        <v>-0.7</v>
      </c>
      <c r="L15" s="446">
        <v>986568</v>
      </c>
      <c r="M15" s="334">
        <v>986568</v>
      </c>
      <c r="N15" s="418">
        <f t="shared" si="3"/>
        <v>0</v>
      </c>
      <c r="O15" s="418">
        <f t="shared" si="4"/>
        <v>0</v>
      </c>
      <c r="P15" s="418">
        <f t="shared" si="5"/>
        <v>0</v>
      </c>
      <c r="Q15" s="458"/>
    </row>
    <row r="16" spans="1:17" ht="18" customHeight="1">
      <c r="A16" s="163">
        <v>8</v>
      </c>
      <c r="B16" s="354" t="s">
        <v>394</v>
      </c>
      <c r="C16" s="357">
        <v>4864998</v>
      </c>
      <c r="D16" s="169" t="s">
        <v>12</v>
      </c>
      <c r="E16" s="251" t="s">
        <v>346</v>
      </c>
      <c r="F16" s="363">
        <v>800</v>
      </c>
      <c r="G16" s="446">
        <v>979392</v>
      </c>
      <c r="H16" s="334">
        <v>981568</v>
      </c>
      <c r="I16" s="421">
        <f>G16-H16</f>
        <v>-2176</v>
      </c>
      <c r="J16" s="421">
        <f t="shared" si="1"/>
        <v>-1740800</v>
      </c>
      <c r="K16" s="421">
        <f t="shared" si="2"/>
        <v>-1.7408</v>
      </c>
      <c r="L16" s="446">
        <v>987337</v>
      </c>
      <c r="M16" s="334">
        <v>987337</v>
      </c>
      <c r="N16" s="418">
        <f>L16-M16</f>
        <v>0</v>
      </c>
      <c r="O16" s="418">
        <f t="shared" si="4"/>
        <v>0</v>
      </c>
      <c r="P16" s="418">
        <f t="shared" si="5"/>
        <v>0</v>
      </c>
      <c r="Q16" s="458"/>
    </row>
    <row r="17" spans="1:17" ht="18" customHeight="1">
      <c r="A17" s="163">
        <v>9</v>
      </c>
      <c r="B17" s="354" t="s">
        <v>388</v>
      </c>
      <c r="C17" s="357">
        <v>4864993</v>
      </c>
      <c r="D17" s="169" t="s">
        <v>12</v>
      </c>
      <c r="E17" s="251" t="s">
        <v>346</v>
      </c>
      <c r="F17" s="363">
        <v>800</v>
      </c>
      <c r="G17" s="446">
        <v>987505</v>
      </c>
      <c r="H17" s="334">
        <v>989152</v>
      </c>
      <c r="I17" s="421">
        <f>G17-H17</f>
        <v>-1647</v>
      </c>
      <c r="J17" s="421">
        <f t="shared" si="1"/>
        <v>-1317600</v>
      </c>
      <c r="K17" s="421">
        <f t="shared" si="2"/>
        <v>-1.3176</v>
      </c>
      <c r="L17" s="446">
        <v>993925</v>
      </c>
      <c r="M17" s="334">
        <v>993925</v>
      </c>
      <c r="N17" s="418">
        <f>L17-M17</f>
        <v>0</v>
      </c>
      <c r="O17" s="418">
        <f t="shared" si="4"/>
        <v>0</v>
      </c>
      <c r="P17" s="418">
        <f t="shared" si="5"/>
        <v>0</v>
      </c>
      <c r="Q17" s="493"/>
    </row>
    <row r="18" spans="1:17" ht="15.75" customHeight="1">
      <c r="A18" s="163">
        <v>10</v>
      </c>
      <c r="B18" s="354" t="s">
        <v>431</v>
      </c>
      <c r="C18" s="357">
        <v>5128447</v>
      </c>
      <c r="D18" s="169" t="s">
        <v>12</v>
      </c>
      <c r="E18" s="251" t="s">
        <v>346</v>
      </c>
      <c r="F18" s="363">
        <v>800</v>
      </c>
      <c r="G18" s="446">
        <v>976922</v>
      </c>
      <c r="H18" s="334">
        <v>978153</v>
      </c>
      <c r="I18" s="269">
        <f>G18-H18</f>
        <v>-1231</v>
      </c>
      <c r="J18" s="269">
        <f t="shared" si="1"/>
        <v>-984800</v>
      </c>
      <c r="K18" s="269">
        <f t="shared" si="2"/>
        <v>-0.9848</v>
      </c>
      <c r="L18" s="446">
        <v>994513</v>
      </c>
      <c r="M18" s="334">
        <v>994513</v>
      </c>
      <c r="N18" s="334">
        <f>L18-M18</f>
        <v>0</v>
      </c>
      <c r="O18" s="334">
        <f t="shared" si="4"/>
        <v>0</v>
      </c>
      <c r="P18" s="334">
        <f t="shared" si="5"/>
        <v>0</v>
      </c>
      <c r="Q18" s="493"/>
    </row>
    <row r="19" spans="1:17" ht="18" customHeight="1">
      <c r="A19" s="163"/>
      <c r="B19" s="171" t="s">
        <v>379</v>
      </c>
      <c r="C19" s="165"/>
      <c r="D19" s="169"/>
      <c r="E19" s="251"/>
      <c r="F19" s="170"/>
      <c r="G19" s="107"/>
      <c r="H19" s="391"/>
      <c r="I19" s="421"/>
      <c r="J19" s="421"/>
      <c r="K19" s="421"/>
      <c r="L19" s="392"/>
      <c r="M19" s="391"/>
      <c r="N19" s="418"/>
      <c r="O19" s="418"/>
      <c r="P19" s="418"/>
      <c r="Q19" s="458"/>
    </row>
    <row r="20" spans="1:17" ht="18" customHeight="1">
      <c r="A20" s="163">
        <v>11</v>
      </c>
      <c r="B20" s="164" t="s">
        <v>197</v>
      </c>
      <c r="C20" s="165">
        <v>4865161</v>
      </c>
      <c r="D20" s="166" t="s">
        <v>12</v>
      </c>
      <c r="E20" s="251" t="s">
        <v>346</v>
      </c>
      <c r="F20" s="170">
        <v>50</v>
      </c>
      <c r="G20" s="446">
        <v>998490</v>
      </c>
      <c r="H20" s="334">
        <v>998876</v>
      </c>
      <c r="I20" s="421">
        <f aca="true" t="shared" si="6" ref="I20:I27">G20-H20</f>
        <v>-386</v>
      </c>
      <c r="J20" s="421">
        <f>$F20*I20</f>
        <v>-19300</v>
      </c>
      <c r="K20" s="421">
        <f>J20/1000000</f>
        <v>-0.0193</v>
      </c>
      <c r="L20" s="446">
        <v>8633</v>
      </c>
      <c r="M20" s="334">
        <v>8921</v>
      </c>
      <c r="N20" s="418">
        <f aca="true" t="shared" si="7" ref="N20:N27">L20-M20</f>
        <v>-288</v>
      </c>
      <c r="O20" s="418">
        <f>$F20*N20</f>
        <v>-14400</v>
      </c>
      <c r="P20" s="418">
        <f>O20/1000000</f>
        <v>-0.0144</v>
      </c>
      <c r="Q20" s="458"/>
    </row>
    <row r="21" spans="1:17" ht="13.5" customHeight="1">
      <c r="A21" s="163">
        <v>12</v>
      </c>
      <c r="B21" s="164" t="s">
        <v>198</v>
      </c>
      <c r="C21" s="165">
        <v>4865131</v>
      </c>
      <c r="D21" s="169" t="s">
        <v>12</v>
      </c>
      <c r="E21" s="251" t="s">
        <v>346</v>
      </c>
      <c r="F21" s="170">
        <v>75</v>
      </c>
      <c r="G21" s="446">
        <v>991193</v>
      </c>
      <c r="H21" s="334">
        <v>992093</v>
      </c>
      <c r="I21" s="472">
        <f t="shared" si="6"/>
        <v>-900</v>
      </c>
      <c r="J21" s="472">
        <f aca="true" t="shared" si="8" ref="J21:J27">$F21*I21</f>
        <v>-67500</v>
      </c>
      <c r="K21" s="472">
        <f aca="true" t="shared" si="9" ref="K21:K27">J21/1000000</f>
        <v>-0.0675</v>
      </c>
      <c r="L21" s="446">
        <v>14339</v>
      </c>
      <c r="M21" s="334">
        <v>14442</v>
      </c>
      <c r="N21" s="269">
        <f t="shared" si="7"/>
        <v>-103</v>
      </c>
      <c r="O21" s="269">
        <f aca="true" t="shared" si="10" ref="O21:O27">$F21*N21</f>
        <v>-7725</v>
      </c>
      <c r="P21" s="269">
        <f aca="true" t="shared" si="11" ref="P21:P27">O21/1000000</f>
        <v>-0.007725</v>
      </c>
      <c r="Q21" s="458"/>
    </row>
    <row r="22" spans="1:17" ht="18" customHeight="1">
      <c r="A22" s="163">
        <v>13</v>
      </c>
      <c r="B22" s="167" t="s">
        <v>199</v>
      </c>
      <c r="C22" s="165">
        <v>4902512</v>
      </c>
      <c r="D22" s="169" t="s">
        <v>12</v>
      </c>
      <c r="E22" s="251" t="s">
        <v>346</v>
      </c>
      <c r="F22" s="170">
        <v>500</v>
      </c>
      <c r="G22" s="446">
        <v>160</v>
      </c>
      <c r="H22" s="334">
        <v>157</v>
      </c>
      <c r="I22" s="421">
        <f t="shared" si="6"/>
        <v>3</v>
      </c>
      <c r="J22" s="421">
        <f t="shared" si="8"/>
        <v>1500</v>
      </c>
      <c r="K22" s="421">
        <f t="shared" si="9"/>
        <v>0.0015</v>
      </c>
      <c r="L22" s="446">
        <v>2260</v>
      </c>
      <c r="M22" s="334">
        <v>2233</v>
      </c>
      <c r="N22" s="418">
        <f t="shared" si="7"/>
        <v>27</v>
      </c>
      <c r="O22" s="418">
        <f t="shared" si="10"/>
        <v>13500</v>
      </c>
      <c r="P22" s="418">
        <f t="shared" si="11"/>
        <v>0.0135</v>
      </c>
      <c r="Q22" s="458"/>
    </row>
    <row r="23" spans="1:17" ht="18" customHeight="1">
      <c r="A23" s="163">
        <v>14</v>
      </c>
      <c r="B23" s="164" t="s">
        <v>200</v>
      </c>
      <c r="C23" s="165">
        <v>4865178</v>
      </c>
      <c r="D23" s="169" t="s">
        <v>12</v>
      </c>
      <c r="E23" s="251" t="s">
        <v>346</v>
      </c>
      <c r="F23" s="170">
        <v>375</v>
      </c>
      <c r="G23" s="446">
        <v>999131</v>
      </c>
      <c r="H23" s="334">
        <v>999102</v>
      </c>
      <c r="I23" s="421">
        <f t="shared" si="6"/>
        <v>29</v>
      </c>
      <c r="J23" s="421">
        <f t="shared" si="8"/>
        <v>10875</v>
      </c>
      <c r="K23" s="421">
        <f t="shared" si="9"/>
        <v>0.010875</v>
      </c>
      <c r="L23" s="446">
        <v>2707</v>
      </c>
      <c r="M23" s="334">
        <v>2628</v>
      </c>
      <c r="N23" s="418">
        <f t="shared" si="7"/>
        <v>79</v>
      </c>
      <c r="O23" s="418">
        <f t="shared" si="10"/>
        <v>29625</v>
      </c>
      <c r="P23" s="418">
        <f t="shared" si="11"/>
        <v>0.029625</v>
      </c>
      <c r="Q23" s="458"/>
    </row>
    <row r="24" spans="1:17" ht="18" customHeight="1">
      <c r="A24" s="163">
        <v>15</v>
      </c>
      <c r="B24" s="164" t="s">
        <v>201</v>
      </c>
      <c r="C24" s="165">
        <v>4865128</v>
      </c>
      <c r="D24" s="169" t="s">
        <v>12</v>
      </c>
      <c r="E24" s="251" t="s">
        <v>346</v>
      </c>
      <c r="F24" s="170">
        <v>100</v>
      </c>
      <c r="G24" s="446">
        <v>988574</v>
      </c>
      <c r="H24" s="334">
        <v>988767</v>
      </c>
      <c r="I24" s="421">
        <f t="shared" si="6"/>
        <v>-193</v>
      </c>
      <c r="J24" s="421">
        <f t="shared" si="8"/>
        <v>-19300</v>
      </c>
      <c r="K24" s="421">
        <f t="shared" si="9"/>
        <v>-0.0193</v>
      </c>
      <c r="L24" s="446">
        <v>331127</v>
      </c>
      <c r="M24" s="334">
        <v>331213</v>
      </c>
      <c r="N24" s="418">
        <f t="shared" si="7"/>
        <v>-86</v>
      </c>
      <c r="O24" s="418">
        <f t="shared" si="10"/>
        <v>-8600</v>
      </c>
      <c r="P24" s="418">
        <f t="shared" si="11"/>
        <v>-0.0086</v>
      </c>
      <c r="Q24" s="458"/>
    </row>
    <row r="25" spans="1:17" ht="18" customHeight="1">
      <c r="A25" s="163">
        <v>16</v>
      </c>
      <c r="B25" s="164" t="s">
        <v>202</v>
      </c>
      <c r="C25" s="165">
        <v>4865159</v>
      </c>
      <c r="D25" s="166" t="s">
        <v>12</v>
      </c>
      <c r="E25" s="251" t="s">
        <v>346</v>
      </c>
      <c r="F25" s="170">
        <v>75</v>
      </c>
      <c r="G25" s="446">
        <v>97</v>
      </c>
      <c r="H25" s="334">
        <v>65</v>
      </c>
      <c r="I25" s="421">
        <f t="shared" si="6"/>
        <v>32</v>
      </c>
      <c r="J25" s="421">
        <f t="shared" si="8"/>
        <v>2400</v>
      </c>
      <c r="K25" s="421">
        <f t="shared" si="9"/>
        <v>0.0024</v>
      </c>
      <c r="L25" s="446">
        <v>9966</v>
      </c>
      <c r="M25" s="334">
        <v>9613</v>
      </c>
      <c r="N25" s="418">
        <f t="shared" si="7"/>
        <v>353</v>
      </c>
      <c r="O25" s="418">
        <f t="shared" si="10"/>
        <v>26475</v>
      </c>
      <c r="P25" s="418">
        <f t="shared" si="11"/>
        <v>0.026475</v>
      </c>
      <c r="Q25" s="458"/>
    </row>
    <row r="26" spans="1:17" ht="18" customHeight="1">
      <c r="A26" s="163">
        <v>17</v>
      </c>
      <c r="B26" s="164" t="s">
        <v>203</v>
      </c>
      <c r="C26" s="165">
        <v>4865130</v>
      </c>
      <c r="D26" s="169" t="s">
        <v>12</v>
      </c>
      <c r="E26" s="251" t="s">
        <v>346</v>
      </c>
      <c r="F26" s="170">
        <v>100</v>
      </c>
      <c r="G26" s="446">
        <v>2867</v>
      </c>
      <c r="H26" s="334">
        <v>2653</v>
      </c>
      <c r="I26" s="421">
        <f t="shared" si="6"/>
        <v>214</v>
      </c>
      <c r="J26" s="421">
        <f t="shared" si="8"/>
        <v>21400</v>
      </c>
      <c r="K26" s="421">
        <f t="shared" si="9"/>
        <v>0.0214</v>
      </c>
      <c r="L26" s="446">
        <v>265449</v>
      </c>
      <c r="M26" s="334">
        <v>265455</v>
      </c>
      <c r="N26" s="418">
        <f t="shared" si="7"/>
        <v>-6</v>
      </c>
      <c r="O26" s="418">
        <f t="shared" si="10"/>
        <v>-600</v>
      </c>
      <c r="P26" s="418">
        <f t="shared" si="11"/>
        <v>-0.0006</v>
      </c>
      <c r="Q26" s="458"/>
    </row>
    <row r="27" spans="1:17" ht="18" customHeight="1">
      <c r="A27" s="163">
        <v>18</v>
      </c>
      <c r="B27" s="164" t="s">
        <v>204</v>
      </c>
      <c r="C27" s="165">
        <v>4865132</v>
      </c>
      <c r="D27" s="169" t="s">
        <v>12</v>
      </c>
      <c r="E27" s="251" t="s">
        <v>346</v>
      </c>
      <c r="F27" s="170">
        <v>100</v>
      </c>
      <c r="G27" s="446">
        <v>87655</v>
      </c>
      <c r="H27" s="334">
        <v>86791</v>
      </c>
      <c r="I27" s="421">
        <f t="shared" si="6"/>
        <v>864</v>
      </c>
      <c r="J27" s="421">
        <f t="shared" si="8"/>
        <v>86400</v>
      </c>
      <c r="K27" s="421">
        <f t="shared" si="9"/>
        <v>0.0864</v>
      </c>
      <c r="L27" s="446">
        <v>739309</v>
      </c>
      <c r="M27" s="334">
        <v>739165</v>
      </c>
      <c r="N27" s="418">
        <f t="shared" si="7"/>
        <v>144</v>
      </c>
      <c r="O27" s="418">
        <f t="shared" si="10"/>
        <v>14400</v>
      </c>
      <c r="P27" s="418">
        <f t="shared" si="11"/>
        <v>0.0144</v>
      </c>
      <c r="Q27" s="459"/>
    </row>
    <row r="28" spans="1:17" ht="18" customHeight="1">
      <c r="A28" s="163"/>
      <c r="B28" s="172" t="s">
        <v>205</v>
      </c>
      <c r="C28" s="165"/>
      <c r="D28" s="169"/>
      <c r="E28" s="251"/>
      <c r="F28" s="170"/>
      <c r="G28" s="107"/>
      <c r="H28" s="391"/>
      <c r="I28" s="421"/>
      <c r="J28" s="421"/>
      <c r="K28" s="421"/>
      <c r="L28" s="392"/>
      <c r="M28" s="391"/>
      <c r="N28" s="418"/>
      <c r="O28" s="418"/>
      <c r="P28" s="418"/>
      <c r="Q28" s="458"/>
    </row>
    <row r="29" spans="1:17" ht="18" customHeight="1">
      <c r="A29" s="163">
        <v>19</v>
      </c>
      <c r="B29" s="164" t="s">
        <v>206</v>
      </c>
      <c r="C29" s="165">
        <v>4865037</v>
      </c>
      <c r="D29" s="169" t="s">
        <v>12</v>
      </c>
      <c r="E29" s="251" t="s">
        <v>346</v>
      </c>
      <c r="F29" s="170">
        <v>1000</v>
      </c>
      <c r="G29" s="446">
        <v>998694</v>
      </c>
      <c r="H29" s="334">
        <v>999121</v>
      </c>
      <c r="I29" s="421">
        <f>G29-H29</f>
        <v>-427</v>
      </c>
      <c r="J29" s="421">
        <f>$F29*I29</f>
        <v>-427000</v>
      </c>
      <c r="K29" s="421">
        <f>J29/1000000</f>
        <v>-0.427</v>
      </c>
      <c r="L29" s="446">
        <v>102070</v>
      </c>
      <c r="M29" s="334">
        <v>102070</v>
      </c>
      <c r="N29" s="418">
        <f>L29-M29</f>
        <v>0</v>
      </c>
      <c r="O29" s="418">
        <f>$F29*N29</f>
        <v>0</v>
      </c>
      <c r="P29" s="418">
        <f>O29/1000000</f>
        <v>0</v>
      </c>
      <c r="Q29" s="458"/>
    </row>
    <row r="30" spans="1:17" ht="18" customHeight="1">
      <c r="A30" s="163">
        <v>20</v>
      </c>
      <c r="B30" s="164" t="s">
        <v>207</v>
      </c>
      <c r="C30" s="165">
        <v>4865038</v>
      </c>
      <c r="D30" s="169" t="s">
        <v>12</v>
      </c>
      <c r="E30" s="251" t="s">
        <v>346</v>
      </c>
      <c r="F30" s="170">
        <v>1000</v>
      </c>
      <c r="G30" s="446">
        <v>996180</v>
      </c>
      <c r="H30" s="334">
        <v>996963</v>
      </c>
      <c r="I30" s="421">
        <f>G30-H30</f>
        <v>-783</v>
      </c>
      <c r="J30" s="421">
        <f>$F30*I30</f>
        <v>-783000</v>
      </c>
      <c r="K30" s="421">
        <f>J30/1000000</f>
        <v>-0.783</v>
      </c>
      <c r="L30" s="446">
        <v>45221</v>
      </c>
      <c r="M30" s="334">
        <v>45221</v>
      </c>
      <c r="N30" s="418">
        <f>L30-M30</f>
        <v>0</v>
      </c>
      <c r="O30" s="418">
        <f>$F30*N30</f>
        <v>0</v>
      </c>
      <c r="P30" s="418">
        <f>O30/1000000</f>
        <v>0</v>
      </c>
      <c r="Q30" s="458"/>
    </row>
    <row r="31" spans="1:17" ht="18" customHeight="1">
      <c r="A31" s="163">
        <v>21</v>
      </c>
      <c r="B31" s="164" t="s">
        <v>208</v>
      </c>
      <c r="C31" s="165">
        <v>4865039</v>
      </c>
      <c r="D31" s="169" t="s">
        <v>12</v>
      </c>
      <c r="E31" s="251" t="s">
        <v>346</v>
      </c>
      <c r="F31" s="170">
        <v>1000</v>
      </c>
      <c r="G31" s="446">
        <v>994864</v>
      </c>
      <c r="H31" s="334">
        <v>995459</v>
      </c>
      <c r="I31" s="421">
        <f>G31-H31</f>
        <v>-595</v>
      </c>
      <c r="J31" s="421">
        <f>$F31*I31</f>
        <v>-595000</v>
      </c>
      <c r="K31" s="421">
        <f>J31/1000000</f>
        <v>-0.595</v>
      </c>
      <c r="L31" s="446">
        <v>143903</v>
      </c>
      <c r="M31" s="334">
        <v>143903</v>
      </c>
      <c r="N31" s="418">
        <f>L31-M31</f>
        <v>0</v>
      </c>
      <c r="O31" s="418">
        <f>$F31*N31</f>
        <v>0</v>
      </c>
      <c r="P31" s="418">
        <f>O31/1000000</f>
        <v>0</v>
      </c>
      <c r="Q31" s="458"/>
    </row>
    <row r="32" spans="1:17" ht="18" customHeight="1">
      <c r="A32" s="163">
        <v>22</v>
      </c>
      <c r="B32" s="167" t="s">
        <v>209</v>
      </c>
      <c r="C32" s="165">
        <v>4865040</v>
      </c>
      <c r="D32" s="169" t="s">
        <v>12</v>
      </c>
      <c r="E32" s="251" t="s">
        <v>346</v>
      </c>
      <c r="F32" s="170">
        <v>1000</v>
      </c>
      <c r="G32" s="446">
        <v>5580</v>
      </c>
      <c r="H32" s="334">
        <v>5883</v>
      </c>
      <c r="I32" s="472">
        <f>G32-H32</f>
        <v>-303</v>
      </c>
      <c r="J32" s="472">
        <f>$F32*I32</f>
        <v>-303000</v>
      </c>
      <c r="K32" s="472">
        <f>J32/1000000</f>
        <v>-0.303</v>
      </c>
      <c r="L32" s="446">
        <v>59490</v>
      </c>
      <c r="M32" s="334">
        <v>59490</v>
      </c>
      <c r="N32" s="269">
        <f>L32-M32</f>
        <v>0</v>
      </c>
      <c r="O32" s="269">
        <f>$F32*N32</f>
        <v>0</v>
      </c>
      <c r="P32" s="269">
        <f>O32/1000000</f>
        <v>0</v>
      </c>
      <c r="Q32" s="458"/>
    </row>
    <row r="33" spans="1:17" ht="18" customHeight="1">
      <c r="A33" s="163"/>
      <c r="B33" s="172"/>
      <c r="C33" s="165"/>
      <c r="D33" s="169"/>
      <c r="E33" s="251"/>
      <c r="F33" s="170"/>
      <c r="G33" s="107"/>
      <c r="H33" s="391"/>
      <c r="I33" s="421"/>
      <c r="J33" s="421"/>
      <c r="K33" s="640">
        <f>SUM(K29:K32)</f>
        <v>-2.108</v>
      </c>
      <c r="L33" s="392"/>
      <c r="M33" s="391"/>
      <c r="N33" s="418"/>
      <c r="O33" s="418"/>
      <c r="P33" s="641">
        <f>SUM(P29:P32)</f>
        <v>0</v>
      </c>
      <c r="Q33" s="458"/>
    </row>
    <row r="34" spans="1:17" ht="18" customHeight="1">
      <c r="A34" s="163"/>
      <c r="B34" s="171" t="s">
        <v>119</v>
      </c>
      <c r="C34" s="165"/>
      <c r="D34" s="166"/>
      <c r="E34" s="251"/>
      <c r="F34" s="170"/>
      <c r="G34" s="107"/>
      <c r="H34" s="391"/>
      <c r="I34" s="421"/>
      <c r="J34" s="421"/>
      <c r="K34" s="421"/>
      <c r="L34" s="392"/>
      <c r="M34" s="391"/>
      <c r="N34" s="418"/>
      <c r="O34" s="418"/>
      <c r="P34" s="418"/>
      <c r="Q34" s="458"/>
    </row>
    <row r="35" spans="1:17" ht="18" customHeight="1">
      <c r="A35" s="163">
        <v>23</v>
      </c>
      <c r="B35" s="735" t="s">
        <v>400</v>
      </c>
      <c r="C35" s="165">
        <v>4864955</v>
      </c>
      <c r="D35" s="164" t="s">
        <v>12</v>
      </c>
      <c r="E35" s="164" t="s">
        <v>346</v>
      </c>
      <c r="F35" s="170">
        <v>1000</v>
      </c>
      <c r="G35" s="446">
        <v>999732</v>
      </c>
      <c r="H35" s="334">
        <v>999770</v>
      </c>
      <c r="I35" s="421">
        <f>G35-H35</f>
        <v>-38</v>
      </c>
      <c r="J35" s="421">
        <f>$F35*I35</f>
        <v>-38000</v>
      </c>
      <c r="K35" s="421">
        <f>J35/1000000</f>
        <v>-0.038</v>
      </c>
      <c r="L35" s="446">
        <v>742</v>
      </c>
      <c r="M35" s="334">
        <v>742</v>
      </c>
      <c r="N35" s="418">
        <f>L35-M35</f>
        <v>0</v>
      </c>
      <c r="O35" s="418">
        <f>$F35*N35</f>
        <v>0</v>
      </c>
      <c r="P35" s="418">
        <f>O35/1000000</f>
        <v>0</v>
      </c>
      <c r="Q35" s="732"/>
    </row>
    <row r="36" spans="1:17" ht="18">
      <c r="A36" s="163">
        <v>24</v>
      </c>
      <c r="B36" s="164" t="s">
        <v>181</v>
      </c>
      <c r="C36" s="165">
        <v>4864820</v>
      </c>
      <c r="D36" s="169" t="s">
        <v>12</v>
      </c>
      <c r="E36" s="251" t="s">
        <v>346</v>
      </c>
      <c r="F36" s="170">
        <v>160</v>
      </c>
      <c r="G36" s="446">
        <v>3918</v>
      </c>
      <c r="H36" s="334">
        <v>4446</v>
      </c>
      <c r="I36" s="421">
        <f>G36-H36</f>
        <v>-528</v>
      </c>
      <c r="J36" s="421">
        <f>$F36*I36</f>
        <v>-84480</v>
      </c>
      <c r="K36" s="421">
        <f>J36/1000000</f>
        <v>-0.08448</v>
      </c>
      <c r="L36" s="446">
        <v>3771</v>
      </c>
      <c r="M36" s="334">
        <v>3771</v>
      </c>
      <c r="N36" s="418">
        <f>L36-M36</f>
        <v>0</v>
      </c>
      <c r="O36" s="418">
        <f>$F36*N36</f>
        <v>0</v>
      </c>
      <c r="P36" s="418">
        <f>O36/1000000</f>
        <v>0</v>
      </c>
      <c r="Q36" s="455"/>
    </row>
    <row r="37" spans="1:17" ht="18" customHeight="1">
      <c r="A37" s="163">
        <v>25</v>
      </c>
      <c r="B37" s="167" t="s">
        <v>182</v>
      </c>
      <c r="C37" s="165">
        <v>4865142</v>
      </c>
      <c r="D37" s="169" t="s">
        <v>12</v>
      </c>
      <c r="E37" s="251" t="s">
        <v>346</v>
      </c>
      <c r="F37" s="170">
        <v>1000</v>
      </c>
      <c r="G37" s="446">
        <v>907432</v>
      </c>
      <c r="H37" s="334">
        <v>907368</v>
      </c>
      <c r="I37" s="421">
        <f>G37-H37</f>
        <v>64</v>
      </c>
      <c r="J37" s="421">
        <f>$F37*I37</f>
        <v>64000</v>
      </c>
      <c r="K37" s="421">
        <f>J37/1000000</f>
        <v>0.064</v>
      </c>
      <c r="L37" s="446">
        <v>62169</v>
      </c>
      <c r="M37" s="334">
        <v>62169</v>
      </c>
      <c r="N37" s="418">
        <f>L37-M37</f>
        <v>0</v>
      </c>
      <c r="O37" s="418">
        <f>$F37*N37</f>
        <v>0</v>
      </c>
      <c r="P37" s="418">
        <f>O37/1000000</f>
        <v>0</v>
      </c>
      <c r="Q37" s="465"/>
    </row>
    <row r="38" spans="1:17" ht="18" customHeight="1">
      <c r="A38" s="163">
        <v>26</v>
      </c>
      <c r="B38" s="167" t="s">
        <v>408</v>
      </c>
      <c r="C38" s="165">
        <v>4864961</v>
      </c>
      <c r="D38" s="169" t="s">
        <v>12</v>
      </c>
      <c r="E38" s="251" t="s">
        <v>346</v>
      </c>
      <c r="F38" s="170">
        <v>1000</v>
      </c>
      <c r="G38" s="446">
        <v>996601</v>
      </c>
      <c r="H38" s="334">
        <v>997340</v>
      </c>
      <c r="I38" s="472">
        <f>G38-H38</f>
        <v>-739</v>
      </c>
      <c r="J38" s="472">
        <f>$F38*I38</f>
        <v>-739000</v>
      </c>
      <c r="K38" s="472">
        <f>J38/1000000</f>
        <v>-0.739</v>
      </c>
      <c r="L38" s="446">
        <v>999819</v>
      </c>
      <c r="M38" s="334">
        <v>999819</v>
      </c>
      <c r="N38" s="269">
        <f>L38-M38</f>
        <v>0</v>
      </c>
      <c r="O38" s="269">
        <f>$F38*N38</f>
        <v>0</v>
      </c>
      <c r="P38" s="269">
        <f>O38/1000000</f>
        <v>0</v>
      </c>
      <c r="Q38" s="455"/>
    </row>
    <row r="39" spans="1:17" ht="18" customHeight="1">
      <c r="A39" s="163"/>
      <c r="B39" s="172" t="s">
        <v>186</v>
      </c>
      <c r="C39" s="165"/>
      <c r="D39" s="169"/>
      <c r="E39" s="251"/>
      <c r="F39" s="170"/>
      <c r="G39" s="107"/>
      <c r="H39" s="391"/>
      <c r="I39" s="421"/>
      <c r="J39" s="421"/>
      <c r="K39" s="421"/>
      <c r="L39" s="392"/>
      <c r="M39" s="391"/>
      <c r="N39" s="418"/>
      <c r="O39" s="418"/>
      <c r="P39" s="418"/>
      <c r="Q39" s="494"/>
    </row>
    <row r="40" spans="1:17" ht="17.25" customHeight="1">
      <c r="A40" s="163">
        <v>27</v>
      </c>
      <c r="B40" s="164" t="s">
        <v>399</v>
      </c>
      <c r="C40" s="165">
        <v>4864892</v>
      </c>
      <c r="D40" s="169" t="s">
        <v>12</v>
      </c>
      <c r="E40" s="251" t="s">
        <v>346</v>
      </c>
      <c r="F40" s="170">
        <v>-500</v>
      </c>
      <c r="G40" s="333">
        <v>999090</v>
      </c>
      <c r="H40" s="334">
        <v>999095</v>
      </c>
      <c r="I40" s="421">
        <f>G40-H40</f>
        <v>-5</v>
      </c>
      <c r="J40" s="421">
        <f>$F40*I40</f>
        <v>2500</v>
      </c>
      <c r="K40" s="421">
        <f>J40/1000000</f>
        <v>0.0025</v>
      </c>
      <c r="L40" s="333">
        <v>16668</v>
      </c>
      <c r="M40" s="334">
        <v>16668</v>
      </c>
      <c r="N40" s="418">
        <f>L40-M40</f>
        <v>0</v>
      </c>
      <c r="O40" s="418">
        <f>$F40*N40</f>
        <v>0</v>
      </c>
      <c r="P40" s="418">
        <f>O40/1000000</f>
        <v>0</v>
      </c>
      <c r="Q40" s="494"/>
    </row>
    <row r="41" spans="1:17" ht="17.25" customHeight="1">
      <c r="A41" s="163">
        <v>28</v>
      </c>
      <c r="B41" s="164" t="s">
        <v>402</v>
      </c>
      <c r="C41" s="165">
        <v>4865048</v>
      </c>
      <c r="D41" s="169" t="s">
        <v>12</v>
      </c>
      <c r="E41" s="251" t="s">
        <v>346</v>
      </c>
      <c r="F41" s="168">
        <v>-250</v>
      </c>
      <c r="G41" s="333">
        <v>999862</v>
      </c>
      <c r="H41" s="334">
        <v>999868</v>
      </c>
      <c r="I41" s="472">
        <f>G41-H41</f>
        <v>-6</v>
      </c>
      <c r="J41" s="472">
        <f>$F41*I41</f>
        <v>1500</v>
      </c>
      <c r="K41" s="472">
        <f>J41/1000000</f>
        <v>0.0015</v>
      </c>
      <c r="L41" s="333">
        <v>999849</v>
      </c>
      <c r="M41" s="334">
        <v>999850</v>
      </c>
      <c r="N41" s="269">
        <f>L41-M41</f>
        <v>-1</v>
      </c>
      <c r="O41" s="269">
        <f>$F41*N41</f>
        <v>250</v>
      </c>
      <c r="P41" s="269">
        <f>O41/1000000</f>
        <v>0.00025</v>
      </c>
      <c r="Q41" s="494"/>
    </row>
    <row r="42" spans="1:17" ht="17.25" customHeight="1">
      <c r="A42" s="163">
        <v>29</v>
      </c>
      <c r="B42" s="164" t="s">
        <v>119</v>
      </c>
      <c r="C42" s="165">
        <v>4902508</v>
      </c>
      <c r="D42" s="169" t="s">
        <v>12</v>
      </c>
      <c r="E42" s="251" t="s">
        <v>346</v>
      </c>
      <c r="F42" s="165">
        <v>-833.33</v>
      </c>
      <c r="G42" s="333">
        <v>0</v>
      </c>
      <c r="H42" s="334">
        <v>0</v>
      </c>
      <c r="I42" s="421">
        <f>G42-H42</f>
        <v>0</v>
      </c>
      <c r="J42" s="421">
        <f>$F42*I42</f>
        <v>0</v>
      </c>
      <c r="K42" s="421">
        <f>J42/1000000</f>
        <v>0</v>
      </c>
      <c r="L42" s="333">
        <v>999580</v>
      </c>
      <c r="M42" s="334">
        <v>999580</v>
      </c>
      <c r="N42" s="418">
        <f>L42-M42</f>
        <v>0</v>
      </c>
      <c r="O42" s="418">
        <f>$F42*N42</f>
        <v>0</v>
      </c>
      <c r="P42" s="418">
        <f>O42/1000000</f>
        <v>0</v>
      </c>
      <c r="Q42" s="494"/>
    </row>
    <row r="43" spans="1:17" ht="16.5" customHeight="1" thickBot="1">
      <c r="A43" s="163"/>
      <c r="B43" s="449"/>
      <c r="C43" s="449"/>
      <c r="D43" s="449"/>
      <c r="E43" s="449"/>
      <c r="F43" s="179"/>
      <c r="G43" s="180"/>
      <c r="H43" s="449"/>
      <c r="I43" s="449"/>
      <c r="J43" s="449"/>
      <c r="K43" s="179"/>
      <c r="L43" s="180"/>
      <c r="M43" s="449"/>
      <c r="N43" s="449"/>
      <c r="O43" s="449"/>
      <c r="P43" s="179"/>
      <c r="Q43" s="180"/>
    </row>
    <row r="44" spans="1:17" ht="18" customHeight="1" thickTop="1">
      <c r="A44" s="162"/>
      <c r="B44" s="164"/>
      <c r="C44" s="165"/>
      <c r="D44" s="166"/>
      <c r="E44" s="251"/>
      <c r="F44" s="165"/>
      <c r="G44" s="165"/>
      <c r="H44" s="391"/>
      <c r="I44" s="391"/>
      <c r="J44" s="391"/>
      <c r="K44" s="391"/>
      <c r="L44" s="516"/>
      <c r="M44" s="391"/>
      <c r="N44" s="391"/>
      <c r="O44" s="391"/>
      <c r="P44" s="391"/>
      <c r="Q44" s="466"/>
    </row>
    <row r="45" spans="1:17" ht="21" customHeight="1" thickBot="1">
      <c r="A45" s="183"/>
      <c r="B45" s="394"/>
      <c r="C45" s="176"/>
      <c r="D45" s="178"/>
      <c r="E45" s="175"/>
      <c r="F45" s="176"/>
      <c r="G45" s="176"/>
      <c r="H45" s="517"/>
      <c r="I45" s="517"/>
      <c r="J45" s="517"/>
      <c r="K45" s="517"/>
      <c r="L45" s="517"/>
      <c r="M45" s="517"/>
      <c r="N45" s="517"/>
      <c r="O45" s="517"/>
      <c r="P45" s="517"/>
      <c r="Q45" s="518" t="str">
        <f>NDPL!Q1</f>
        <v>DECEMBER -2017</v>
      </c>
    </row>
    <row r="46" spans="1:17" ht="21.75" customHeight="1" thickTop="1">
      <c r="A46" s="160"/>
      <c r="B46" s="397" t="s">
        <v>348</v>
      </c>
      <c r="C46" s="165"/>
      <c r="D46" s="166"/>
      <c r="E46" s="251"/>
      <c r="F46" s="165"/>
      <c r="G46" s="398"/>
      <c r="H46" s="391"/>
      <c r="I46" s="391"/>
      <c r="J46" s="391"/>
      <c r="K46" s="391"/>
      <c r="L46" s="398"/>
      <c r="M46" s="391"/>
      <c r="N46" s="391"/>
      <c r="O46" s="391"/>
      <c r="P46" s="519"/>
      <c r="Q46" s="520"/>
    </row>
    <row r="47" spans="1:17" ht="21" customHeight="1">
      <c r="A47" s="163"/>
      <c r="B47" s="448" t="s">
        <v>392</v>
      </c>
      <c r="C47" s="165"/>
      <c r="D47" s="166"/>
      <c r="E47" s="251"/>
      <c r="F47" s="165"/>
      <c r="G47" s="107"/>
      <c r="H47" s="391"/>
      <c r="I47" s="391"/>
      <c r="J47" s="391"/>
      <c r="K47" s="391"/>
      <c r="L47" s="107"/>
      <c r="M47" s="391"/>
      <c r="N47" s="391"/>
      <c r="O47" s="391"/>
      <c r="P47" s="391"/>
      <c r="Q47" s="521"/>
    </row>
    <row r="48" spans="1:17" ht="18">
      <c r="A48" s="163">
        <v>30</v>
      </c>
      <c r="B48" s="164" t="s">
        <v>393</v>
      </c>
      <c r="C48" s="165">
        <v>5128418</v>
      </c>
      <c r="D48" s="169" t="s">
        <v>12</v>
      </c>
      <c r="E48" s="251" t="s">
        <v>346</v>
      </c>
      <c r="F48" s="165">
        <v>-1000</v>
      </c>
      <c r="G48" s="446">
        <v>928279</v>
      </c>
      <c r="H48" s="334">
        <v>929316</v>
      </c>
      <c r="I48" s="418">
        <f>G48-H48</f>
        <v>-1037</v>
      </c>
      <c r="J48" s="418">
        <f>$F48*I48</f>
        <v>1037000</v>
      </c>
      <c r="K48" s="418">
        <f>J48/1000000</f>
        <v>1.037</v>
      </c>
      <c r="L48" s="446">
        <v>970568</v>
      </c>
      <c r="M48" s="334">
        <v>970568</v>
      </c>
      <c r="N48" s="418">
        <f>L48-M48</f>
        <v>0</v>
      </c>
      <c r="O48" s="418">
        <f>$F48*N48</f>
        <v>0</v>
      </c>
      <c r="P48" s="418">
        <f>O48/1000000</f>
        <v>0</v>
      </c>
      <c r="Q48" s="522"/>
    </row>
    <row r="49" spans="1:17" ht="18">
      <c r="A49" s="163">
        <v>31</v>
      </c>
      <c r="B49" s="164" t="s">
        <v>404</v>
      </c>
      <c r="C49" s="165">
        <v>5128457</v>
      </c>
      <c r="D49" s="169" t="s">
        <v>12</v>
      </c>
      <c r="E49" s="251" t="s">
        <v>346</v>
      </c>
      <c r="F49" s="165">
        <v>-500</v>
      </c>
      <c r="G49" s="446">
        <v>965665</v>
      </c>
      <c r="H49" s="334">
        <v>967645</v>
      </c>
      <c r="I49" s="275">
        <f>G49-H49</f>
        <v>-1980</v>
      </c>
      <c r="J49" s="275">
        <f>$F49*I49</f>
        <v>990000</v>
      </c>
      <c r="K49" s="275">
        <f>J49/1000000</f>
        <v>0.99</v>
      </c>
      <c r="L49" s="446">
        <v>998214</v>
      </c>
      <c r="M49" s="334">
        <v>998214</v>
      </c>
      <c r="N49" s="275">
        <f>L49-M49</f>
        <v>0</v>
      </c>
      <c r="O49" s="275">
        <f>$F49*N49</f>
        <v>0</v>
      </c>
      <c r="P49" s="275">
        <f>O49/1000000</f>
        <v>0</v>
      </c>
      <c r="Q49" s="522"/>
    </row>
    <row r="50" spans="1:17" ht="18">
      <c r="A50" s="163"/>
      <c r="B50" s="448" t="s">
        <v>396</v>
      </c>
      <c r="C50" s="165"/>
      <c r="D50" s="169"/>
      <c r="E50" s="251"/>
      <c r="F50" s="165"/>
      <c r="G50" s="333"/>
      <c r="H50" s="334"/>
      <c r="I50" s="418"/>
      <c r="J50" s="418"/>
      <c r="K50" s="418"/>
      <c r="L50" s="333"/>
      <c r="M50" s="334"/>
      <c r="N50" s="418"/>
      <c r="O50" s="418"/>
      <c r="P50" s="418"/>
      <c r="Q50" s="522"/>
    </row>
    <row r="51" spans="1:17" ht="18">
      <c r="A51" s="163">
        <v>32</v>
      </c>
      <c r="B51" s="164" t="s">
        <v>393</v>
      </c>
      <c r="C51" s="165">
        <v>4864891</v>
      </c>
      <c r="D51" s="169" t="s">
        <v>12</v>
      </c>
      <c r="E51" s="251" t="s">
        <v>346</v>
      </c>
      <c r="F51" s="165">
        <v>-2000</v>
      </c>
      <c r="G51" s="446">
        <v>996731</v>
      </c>
      <c r="H51" s="334">
        <v>996457</v>
      </c>
      <c r="I51" s="418">
        <f>G51-H51</f>
        <v>274</v>
      </c>
      <c r="J51" s="418">
        <f>$F51*I51</f>
        <v>-548000</v>
      </c>
      <c r="K51" s="418">
        <f>J51/1000000</f>
        <v>-0.548</v>
      </c>
      <c r="L51" s="446">
        <v>999721</v>
      </c>
      <c r="M51" s="334">
        <v>999721</v>
      </c>
      <c r="N51" s="418">
        <f>L51-M51</f>
        <v>0</v>
      </c>
      <c r="O51" s="418">
        <f>$F51*N51</f>
        <v>0</v>
      </c>
      <c r="P51" s="418">
        <f>O51/1000000</f>
        <v>0</v>
      </c>
      <c r="Q51" s="522"/>
    </row>
    <row r="52" spans="1:17" ht="18">
      <c r="A52" s="163">
        <v>33</v>
      </c>
      <c r="B52" s="164" t="s">
        <v>404</v>
      </c>
      <c r="C52" s="165">
        <v>4864925</v>
      </c>
      <c r="D52" s="169" t="s">
        <v>12</v>
      </c>
      <c r="E52" s="251" t="s">
        <v>346</v>
      </c>
      <c r="F52" s="165">
        <v>-1000</v>
      </c>
      <c r="G52" s="446">
        <v>993425</v>
      </c>
      <c r="H52" s="334">
        <v>993827</v>
      </c>
      <c r="I52" s="418">
        <f>G52-H52</f>
        <v>-402</v>
      </c>
      <c r="J52" s="418">
        <f>$F52*I52</f>
        <v>402000</v>
      </c>
      <c r="K52" s="418">
        <f>J52/1000000</f>
        <v>0.402</v>
      </c>
      <c r="L52" s="446">
        <v>999418</v>
      </c>
      <c r="M52" s="334">
        <v>999418</v>
      </c>
      <c r="N52" s="418">
        <f>L52-M52</f>
        <v>0</v>
      </c>
      <c r="O52" s="418">
        <f>$F52*N52</f>
        <v>0</v>
      </c>
      <c r="P52" s="418">
        <f>O52/1000000</f>
        <v>0</v>
      </c>
      <c r="Q52" s="522"/>
    </row>
    <row r="53" spans="1:17" ht="18" customHeight="1">
      <c r="A53" s="163"/>
      <c r="B53" s="171" t="s">
        <v>187</v>
      </c>
      <c r="C53" s="165"/>
      <c r="D53" s="166"/>
      <c r="E53" s="251"/>
      <c r="F53" s="170"/>
      <c r="G53" s="107"/>
      <c r="H53" s="391"/>
      <c r="I53" s="391"/>
      <c r="J53" s="391"/>
      <c r="K53" s="391"/>
      <c r="L53" s="392"/>
      <c r="M53" s="391"/>
      <c r="N53" s="391"/>
      <c r="O53" s="391"/>
      <c r="P53" s="391"/>
      <c r="Q53" s="458"/>
    </row>
    <row r="54" spans="1:17" ht="18">
      <c r="A54" s="163">
        <v>34</v>
      </c>
      <c r="B54" s="173" t="s">
        <v>211</v>
      </c>
      <c r="C54" s="165">
        <v>4865133</v>
      </c>
      <c r="D54" s="169" t="s">
        <v>12</v>
      </c>
      <c r="E54" s="251" t="s">
        <v>346</v>
      </c>
      <c r="F54" s="170">
        <v>100</v>
      </c>
      <c r="G54" s="333">
        <v>420451</v>
      </c>
      <c r="H54" s="334">
        <v>414196</v>
      </c>
      <c r="I54" s="418">
        <f>G54-H54</f>
        <v>6255</v>
      </c>
      <c r="J54" s="418">
        <f>$F54*I54</f>
        <v>625500</v>
      </c>
      <c r="K54" s="418">
        <f>J54/1000000</f>
        <v>0.6255</v>
      </c>
      <c r="L54" s="333">
        <v>49064</v>
      </c>
      <c r="M54" s="334">
        <v>49064</v>
      </c>
      <c r="N54" s="418">
        <f>L54-M54</f>
        <v>0</v>
      </c>
      <c r="O54" s="418">
        <f>$F54*N54</f>
        <v>0</v>
      </c>
      <c r="P54" s="418">
        <f>O54/1000000</f>
        <v>0</v>
      </c>
      <c r="Q54" s="458"/>
    </row>
    <row r="55" spans="1:17" ht="18" customHeight="1">
      <c r="A55" s="163"/>
      <c r="B55" s="171" t="s">
        <v>189</v>
      </c>
      <c r="C55" s="165"/>
      <c r="D55" s="169"/>
      <c r="E55" s="251"/>
      <c r="F55" s="170"/>
      <c r="G55" s="107"/>
      <c r="H55" s="391"/>
      <c r="I55" s="418"/>
      <c r="J55" s="418"/>
      <c r="K55" s="418"/>
      <c r="L55" s="392"/>
      <c r="M55" s="391"/>
      <c r="N55" s="418"/>
      <c r="O55" s="418"/>
      <c r="P55" s="418"/>
      <c r="Q55" s="458"/>
    </row>
    <row r="56" spans="1:17" s="753" customFormat="1" ht="18" customHeight="1">
      <c r="A56" s="794">
        <v>35</v>
      </c>
      <c r="B56" s="795" t="s">
        <v>176</v>
      </c>
      <c r="C56" s="796">
        <v>4865076</v>
      </c>
      <c r="D56" s="797" t="s">
        <v>12</v>
      </c>
      <c r="E56" s="798" t="s">
        <v>346</v>
      </c>
      <c r="F56" s="799">
        <v>100</v>
      </c>
      <c r="G56" s="800">
        <v>6285</v>
      </c>
      <c r="H56" s="750">
        <v>4930</v>
      </c>
      <c r="I56" s="788">
        <f>G56-H56</f>
        <v>1355</v>
      </c>
      <c r="J56" s="788">
        <f>$F56*I56</f>
        <v>135500</v>
      </c>
      <c r="K56" s="788">
        <f>J56/1000000</f>
        <v>0.1355</v>
      </c>
      <c r="L56" s="800">
        <v>30039</v>
      </c>
      <c r="M56" s="750">
        <v>26603</v>
      </c>
      <c r="N56" s="788">
        <f>L56-M56</f>
        <v>3436</v>
      </c>
      <c r="O56" s="788">
        <f>$F56*N56</f>
        <v>343600</v>
      </c>
      <c r="P56" s="788">
        <f>O56/1000000</f>
        <v>0.3436</v>
      </c>
      <c r="Q56" s="752"/>
    </row>
    <row r="57" spans="1:17" s="753" customFormat="1" ht="18" customHeight="1">
      <c r="A57" s="794">
        <v>36</v>
      </c>
      <c r="B57" s="856" t="s">
        <v>190</v>
      </c>
      <c r="C57" s="796">
        <v>4865077</v>
      </c>
      <c r="D57" s="797" t="s">
        <v>12</v>
      </c>
      <c r="E57" s="798" t="s">
        <v>346</v>
      </c>
      <c r="F57" s="799">
        <v>100</v>
      </c>
      <c r="G57" s="857"/>
      <c r="H57" s="858"/>
      <c r="I57" s="788">
        <f>G57-H57</f>
        <v>0</v>
      </c>
      <c r="J57" s="788">
        <f>$F57*I57</f>
        <v>0</v>
      </c>
      <c r="K57" s="788">
        <f>J57/1000000</f>
        <v>0</v>
      </c>
      <c r="L57" s="859"/>
      <c r="M57" s="858"/>
      <c r="N57" s="788">
        <f>L57-M57</f>
        <v>0</v>
      </c>
      <c r="O57" s="788">
        <f>$F57*N57</f>
        <v>0</v>
      </c>
      <c r="P57" s="788">
        <f>O57/1000000</f>
        <v>0</v>
      </c>
      <c r="Q57" s="752"/>
    </row>
    <row r="58" spans="1:17" ht="18" customHeight="1">
      <c r="A58" s="163"/>
      <c r="B58" s="171" t="s">
        <v>170</v>
      </c>
      <c r="C58" s="165"/>
      <c r="D58" s="169"/>
      <c r="E58" s="251"/>
      <c r="F58" s="170"/>
      <c r="G58" s="107"/>
      <c r="H58" s="391"/>
      <c r="I58" s="418"/>
      <c r="J58" s="418"/>
      <c r="K58" s="418"/>
      <c r="L58" s="392"/>
      <c r="M58" s="391"/>
      <c r="N58" s="418"/>
      <c r="O58" s="418"/>
      <c r="P58" s="418"/>
      <c r="Q58" s="458"/>
    </row>
    <row r="59" spans="1:17" ht="18" customHeight="1">
      <c r="A59" s="163">
        <v>37</v>
      </c>
      <c r="B59" s="164" t="s">
        <v>183</v>
      </c>
      <c r="C59" s="165">
        <v>4865093</v>
      </c>
      <c r="D59" s="169" t="s">
        <v>12</v>
      </c>
      <c r="E59" s="251" t="s">
        <v>346</v>
      </c>
      <c r="F59" s="170">
        <v>100</v>
      </c>
      <c r="G59" s="446">
        <v>96087</v>
      </c>
      <c r="H59" s="334">
        <v>94648</v>
      </c>
      <c r="I59" s="418">
        <f>G59-H59</f>
        <v>1439</v>
      </c>
      <c r="J59" s="418">
        <f>$F59*I59</f>
        <v>143900</v>
      </c>
      <c r="K59" s="418">
        <f>J59/1000000</f>
        <v>0.1439</v>
      </c>
      <c r="L59" s="446">
        <v>71752</v>
      </c>
      <c r="M59" s="334">
        <v>71740</v>
      </c>
      <c r="N59" s="418">
        <f>L59-M59</f>
        <v>12</v>
      </c>
      <c r="O59" s="418">
        <f>$F59*N59</f>
        <v>1200</v>
      </c>
      <c r="P59" s="418">
        <f>O59/1000000</f>
        <v>0.0012</v>
      </c>
      <c r="Q59" s="458"/>
    </row>
    <row r="60" spans="1:17" ht="19.5" customHeight="1">
      <c r="A60" s="163">
        <v>38</v>
      </c>
      <c r="B60" s="167" t="s">
        <v>184</v>
      </c>
      <c r="C60" s="165">
        <v>4865094</v>
      </c>
      <c r="D60" s="169" t="s">
        <v>12</v>
      </c>
      <c r="E60" s="251" t="s">
        <v>346</v>
      </c>
      <c r="F60" s="170">
        <v>100</v>
      </c>
      <c r="G60" s="446">
        <v>104544</v>
      </c>
      <c r="H60" s="334">
        <v>103752</v>
      </c>
      <c r="I60" s="418">
        <f>G60-H60</f>
        <v>792</v>
      </c>
      <c r="J60" s="418">
        <f>$F60*I60</f>
        <v>79200</v>
      </c>
      <c r="K60" s="418">
        <f>J60/1000000</f>
        <v>0.0792</v>
      </c>
      <c r="L60" s="446">
        <v>72466</v>
      </c>
      <c r="M60" s="334">
        <v>72466</v>
      </c>
      <c r="N60" s="418">
        <f>L60-M60</f>
        <v>0</v>
      </c>
      <c r="O60" s="418">
        <f>$F60*N60</f>
        <v>0</v>
      </c>
      <c r="P60" s="418">
        <f>O60/1000000</f>
        <v>0</v>
      </c>
      <c r="Q60" s="458"/>
    </row>
    <row r="61" spans="1:17" ht="22.5" customHeight="1">
      <c r="A61" s="163">
        <v>39</v>
      </c>
      <c r="B61" s="173" t="s">
        <v>210</v>
      </c>
      <c r="C61" s="165">
        <v>5269199</v>
      </c>
      <c r="D61" s="169" t="s">
        <v>12</v>
      </c>
      <c r="E61" s="251" t="s">
        <v>346</v>
      </c>
      <c r="F61" s="170">
        <v>100</v>
      </c>
      <c r="G61" s="446">
        <v>30411</v>
      </c>
      <c r="H61" s="447">
        <v>31613</v>
      </c>
      <c r="I61" s="421">
        <f>G61-H61</f>
        <v>-1202</v>
      </c>
      <c r="J61" s="421">
        <f>$F61*I61</f>
        <v>-120200</v>
      </c>
      <c r="K61" s="421">
        <f>J61/1000000</f>
        <v>-0.1202</v>
      </c>
      <c r="L61" s="446">
        <v>33191</v>
      </c>
      <c r="M61" s="447">
        <v>33196</v>
      </c>
      <c r="N61" s="421">
        <f>L61-M61</f>
        <v>-5</v>
      </c>
      <c r="O61" s="421">
        <f>$F61*N61</f>
        <v>-500</v>
      </c>
      <c r="P61" s="421">
        <f>O61/1000000</f>
        <v>-0.0005</v>
      </c>
      <c r="Q61" s="642"/>
    </row>
    <row r="62" spans="1:17" ht="19.5" customHeight="1">
      <c r="A62" s="163"/>
      <c r="B62" s="171" t="s">
        <v>176</v>
      </c>
      <c r="C62" s="165"/>
      <c r="D62" s="169"/>
      <c r="E62" s="166"/>
      <c r="F62" s="170"/>
      <c r="G62" s="333"/>
      <c r="H62" s="334"/>
      <c r="I62" s="418"/>
      <c r="J62" s="418"/>
      <c r="K62" s="418"/>
      <c r="L62" s="392"/>
      <c r="M62" s="391"/>
      <c r="N62" s="418"/>
      <c r="O62" s="418"/>
      <c r="P62" s="418"/>
      <c r="Q62" s="458"/>
    </row>
    <row r="63" spans="1:17" ht="18">
      <c r="A63" s="163">
        <v>40</v>
      </c>
      <c r="B63" s="164" t="s">
        <v>177</v>
      </c>
      <c r="C63" s="165">
        <v>4865143</v>
      </c>
      <c r="D63" s="169" t="s">
        <v>12</v>
      </c>
      <c r="E63" s="166" t="s">
        <v>13</v>
      </c>
      <c r="F63" s="170">
        <v>100</v>
      </c>
      <c r="G63" s="333">
        <v>190057</v>
      </c>
      <c r="H63" s="334">
        <v>187967</v>
      </c>
      <c r="I63" s="418">
        <f>G63-H63</f>
        <v>2090</v>
      </c>
      <c r="J63" s="418">
        <f>$F63*I63</f>
        <v>209000</v>
      </c>
      <c r="K63" s="418">
        <f>J63/1000000</f>
        <v>0.209</v>
      </c>
      <c r="L63" s="333">
        <v>913602</v>
      </c>
      <c r="M63" s="334">
        <v>913602</v>
      </c>
      <c r="N63" s="418">
        <f>L63-M63</f>
        <v>0</v>
      </c>
      <c r="O63" s="418">
        <f>$F63*N63</f>
        <v>0</v>
      </c>
      <c r="P63" s="418">
        <f>O63/1000000</f>
        <v>0</v>
      </c>
      <c r="Q63" s="492"/>
    </row>
    <row r="64" spans="1:20" ht="18" customHeight="1" thickBot="1">
      <c r="A64" s="174"/>
      <c r="B64" s="175"/>
      <c r="C64" s="176"/>
      <c r="D64" s="177"/>
      <c r="E64" s="178"/>
      <c r="F64" s="179"/>
      <c r="G64" s="180"/>
      <c r="H64" s="177"/>
      <c r="I64" s="183"/>
      <c r="J64" s="183"/>
      <c r="K64" s="183"/>
      <c r="L64" s="523"/>
      <c r="M64" s="177"/>
      <c r="N64" s="183"/>
      <c r="O64" s="183"/>
      <c r="P64" s="183"/>
      <c r="Q64" s="524"/>
      <c r="R64" s="92"/>
      <c r="S64" s="92"/>
      <c r="T64" s="92"/>
    </row>
    <row r="65" spans="1:20" ht="15.75" customHeight="1" thickTop="1">
      <c r="A65" s="525"/>
      <c r="B65" s="525"/>
      <c r="C65" s="525"/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  <c r="P65" s="525"/>
      <c r="Q65" s="92"/>
      <c r="R65" s="92"/>
      <c r="S65" s="92"/>
      <c r="T65" s="92"/>
    </row>
    <row r="66" spans="1:20" ht="24" thickBot="1">
      <c r="A66" s="389" t="s">
        <v>366</v>
      </c>
      <c r="G66" s="497"/>
      <c r="H66" s="497"/>
      <c r="I66" s="48" t="s">
        <v>397</v>
      </c>
      <c r="J66" s="497"/>
      <c r="K66" s="497"/>
      <c r="L66" s="497"/>
      <c r="M66" s="497"/>
      <c r="N66" s="48" t="s">
        <v>398</v>
      </c>
      <c r="O66" s="497"/>
      <c r="P66" s="497"/>
      <c r="R66" s="92"/>
      <c r="S66" s="92"/>
      <c r="T66" s="92"/>
    </row>
    <row r="67" spans="1:20" ht="39.75" thickBot="1" thickTop="1">
      <c r="A67" s="526" t="s">
        <v>8</v>
      </c>
      <c r="B67" s="527" t="s">
        <v>9</v>
      </c>
      <c r="C67" s="528" t="s">
        <v>1</v>
      </c>
      <c r="D67" s="528" t="s">
        <v>2</v>
      </c>
      <c r="E67" s="528" t="s">
        <v>3</v>
      </c>
      <c r="F67" s="528" t="s">
        <v>10</v>
      </c>
      <c r="G67" s="526" t="str">
        <f>G5</f>
        <v>FINAL READING 01/01/2018</v>
      </c>
      <c r="H67" s="528" t="str">
        <f>H5</f>
        <v>INTIAL READING 01/12/2017</v>
      </c>
      <c r="I67" s="528" t="s">
        <v>4</v>
      </c>
      <c r="J67" s="528" t="s">
        <v>5</v>
      </c>
      <c r="K67" s="528" t="s">
        <v>6</v>
      </c>
      <c r="L67" s="526" t="str">
        <f>G67</f>
        <v>FINAL READING 01/01/2018</v>
      </c>
      <c r="M67" s="528" t="str">
        <f>H67</f>
        <v>INTIAL READING 01/12/2017</v>
      </c>
      <c r="N67" s="528" t="s">
        <v>4</v>
      </c>
      <c r="O67" s="528" t="s">
        <v>5</v>
      </c>
      <c r="P67" s="528" t="s">
        <v>6</v>
      </c>
      <c r="Q67" s="529" t="s">
        <v>309</v>
      </c>
      <c r="R67" s="92"/>
      <c r="S67" s="92"/>
      <c r="T67" s="92"/>
    </row>
    <row r="68" spans="1:20" ht="15.75" customHeight="1" thickTop="1">
      <c r="A68" s="530"/>
      <c r="B68" s="448" t="s">
        <v>392</v>
      </c>
      <c r="C68" s="531"/>
      <c r="D68" s="531"/>
      <c r="E68" s="531"/>
      <c r="F68" s="532"/>
      <c r="G68" s="531"/>
      <c r="H68" s="531"/>
      <c r="I68" s="531"/>
      <c r="J68" s="531"/>
      <c r="K68" s="532"/>
      <c r="L68" s="531"/>
      <c r="M68" s="531"/>
      <c r="N68" s="531"/>
      <c r="O68" s="531"/>
      <c r="P68" s="531"/>
      <c r="Q68" s="533"/>
      <c r="R68" s="92"/>
      <c r="S68" s="92"/>
      <c r="T68" s="92"/>
    </row>
    <row r="69" spans="1:20" ht="15.75" customHeight="1">
      <c r="A69" s="163">
        <v>1</v>
      </c>
      <c r="B69" s="164" t="s">
        <v>439</v>
      </c>
      <c r="C69" s="165">
        <v>5295127</v>
      </c>
      <c r="D69" s="340" t="s">
        <v>12</v>
      </c>
      <c r="E69" s="319" t="s">
        <v>346</v>
      </c>
      <c r="F69" s="170">
        <v>-100</v>
      </c>
      <c r="G69" s="333">
        <v>280144</v>
      </c>
      <c r="H69" s="334">
        <v>272563</v>
      </c>
      <c r="I69" s="269">
        <f>G69-H69</f>
        <v>7581</v>
      </c>
      <c r="J69" s="269">
        <f>$F69*I69</f>
        <v>-758100</v>
      </c>
      <c r="K69" s="269">
        <f>J69/1000000</f>
        <v>-0.7581</v>
      </c>
      <c r="L69" s="333">
        <v>7998</v>
      </c>
      <c r="M69" s="334">
        <v>7998</v>
      </c>
      <c r="N69" s="269">
        <f>L69-M69</f>
        <v>0</v>
      </c>
      <c r="O69" s="269">
        <f>$F69*N69</f>
        <v>0</v>
      </c>
      <c r="P69" s="269">
        <f>O69/1000000</f>
        <v>0</v>
      </c>
      <c r="Q69" s="470"/>
      <c r="R69" s="92"/>
      <c r="S69" s="92"/>
      <c r="T69" s="92"/>
    </row>
    <row r="70" spans="1:20" ht="15.75" customHeight="1">
      <c r="A70" s="163">
        <v>2</v>
      </c>
      <c r="B70" s="164" t="s">
        <v>442</v>
      </c>
      <c r="C70" s="165">
        <v>5128400</v>
      </c>
      <c r="D70" s="340" t="s">
        <v>12</v>
      </c>
      <c r="E70" s="319" t="s">
        <v>346</v>
      </c>
      <c r="F70" s="170">
        <v>-1000</v>
      </c>
      <c r="G70" s="333">
        <v>4588</v>
      </c>
      <c r="H70" s="334">
        <v>4666</v>
      </c>
      <c r="I70" s="269">
        <f>G70-H70</f>
        <v>-78</v>
      </c>
      <c r="J70" s="269">
        <f>$F70*I70</f>
        <v>78000</v>
      </c>
      <c r="K70" s="269">
        <f>J70/1000000</f>
        <v>0.078</v>
      </c>
      <c r="L70" s="333">
        <v>338</v>
      </c>
      <c r="M70" s="334">
        <v>338</v>
      </c>
      <c r="N70" s="269">
        <f>L70-M70</f>
        <v>0</v>
      </c>
      <c r="O70" s="269">
        <f>$F70*N70</f>
        <v>0</v>
      </c>
      <c r="P70" s="269">
        <f>O70/1000000</f>
        <v>0</v>
      </c>
      <c r="Q70" s="470"/>
      <c r="R70" s="92"/>
      <c r="S70" s="92"/>
      <c r="T70" s="92"/>
    </row>
    <row r="71" spans="1:20" ht="15.75" customHeight="1">
      <c r="A71" s="534"/>
      <c r="B71" s="308" t="s">
        <v>363</v>
      </c>
      <c r="C71" s="327"/>
      <c r="D71" s="340"/>
      <c r="E71" s="319"/>
      <c r="F71" s="170"/>
      <c r="G71" s="167"/>
      <c r="H71" s="167"/>
      <c r="I71" s="167"/>
      <c r="J71" s="167"/>
      <c r="K71" s="167"/>
      <c r="L71" s="534"/>
      <c r="M71" s="167"/>
      <c r="N71" s="167"/>
      <c r="O71" s="167"/>
      <c r="P71" s="167"/>
      <c r="Q71" s="470"/>
      <c r="R71" s="92"/>
      <c r="S71" s="92"/>
      <c r="T71" s="92"/>
    </row>
    <row r="72" spans="1:20" ht="15.75" customHeight="1">
      <c r="A72" s="163">
        <v>3</v>
      </c>
      <c r="B72" s="164" t="s">
        <v>364</v>
      </c>
      <c r="C72" s="165">
        <v>4902555</v>
      </c>
      <c r="D72" s="340" t="s">
        <v>12</v>
      </c>
      <c r="E72" s="319" t="s">
        <v>346</v>
      </c>
      <c r="F72" s="170">
        <v>-75</v>
      </c>
      <c r="G72" s="333">
        <v>9941</v>
      </c>
      <c r="H72" s="334">
        <v>9492</v>
      </c>
      <c r="I72" s="269">
        <f>G72-H72</f>
        <v>449</v>
      </c>
      <c r="J72" s="269">
        <f>$F72*I72</f>
        <v>-33675</v>
      </c>
      <c r="K72" s="269">
        <f>J72/1000000</f>
        <v>-0.033675</v>
      </c>
      <c r="L72" s="333">
        <v>14524</v>
      </c>
      <c r="M72" s="334">
        <v>14524</v>
      </c>
      <c r="N72" s="269">
        <f>L72-M72</f>
        <v>0</v>
      </c>
      <c r="O72" s="269">
        <f>$F72*N72</f>
        <v>0</v>
      </c>
      <c r="P72" s="269">
        <f>O72/1000000</f>
        <v>0</v>
      </c>
      <c r="Q72" s="470"/>
      <c r="R72" s="92"/>
      <c r="S72" s="92"/>
      <c r="T72" s="92"/>
    </row>
    <row r="73" spans="1:20" s="500" customFormat="1" ht="15.75" customHeight="1" thickBot="1">
      <c r="A73" s="174">
        <v>4</v>
      </c>
      <c r="B73" s="449" t="s">
        <v>365</v>
      </c>
      <c r="C73" s="176">
        <v>4902581</v>
      </c>
      <c r="D73" s="177" t="s">
        <v>12</v>
      </c>
      <c r="E73" s="178" t="s">
        <v>346</v>
      </c>
      <c r="F73" s="183">
        <v>-100</v>
      </c>
      <c r="G73" s="855">
        <v>4715</v>
      </c>
      <c r="H73" s="183">
        <v>4492</v>
      </c>
      <c r="I73" s="183">
        <f>G73-H73</f>
        <v>223</v>
      </c>
      <c r="J73" s="183">
        <f>$F73*I73</f>
        <v>-22300</v>
      </c>
      <c r="K73" s="183">
        <f>J73/1000000</f>
        <v>-0.0223</v>
      </c>
      <c r="L73" s="174">
        <v>5818</v>
      </c>
      <c r="M73" s="183">
        <v>5818</v>
      </c>
      <c r="N73" s="183">
        <f>L73-M73</f>
        <v>0</v>
      </c>
      <c r="O73" s="183">
        <f>$F73*N73</f>
        <v>0</v>
      </c>
      <c r="P73" s="183">
        <f>O73/1000000</f>
        <v>0</v>
      </c>
      <c r="Q73" s="524"/>
      <c r="R73" s="253"/>
      <c r="S73" s="253"/>
      <c r="T73" s="253"/>
    </row>
    <row r="74" spans="1:20" ht="15.75" customHeight="1" thickTop="1">
      <c r="A74" s="525"/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  <c r="P74" s="525"/>
      <c r="Q74" s="92"/>
      <c r="R74" s="92"/>
      <c r="S74" s="92"/>
      <c r="T74" s="92"/>
    </row>
    <row r="75" spans="1:20" ht="15.75" customHeight="1">
      <c r="A75" s="525"/>
      <c r="B75" s="525"/>
      <c r="C75" s="525"/>
      <c r="D75" s="525"/>
      <c r="E75" s="525"/>
      <c r="F75" s="525"/>
      <c r="G75" s="525"/>
      <c r="H75" s="525"/>
      <c r="I75" s="525"/>
      <c r="J75" s="525"/>
      <c r="K75" s="525"/>
      <c r="L75" s="525"/>
      <c r="M75" s="525"/>
      <c r="N75" s="525"/>
      <c r="O75" s="525"/>
      <c r="P75" s="525"/>
      <c r="Q75" s="92"/>
      <c r="R75" s="92"/>
      <c r="S75" s="92"/>
      <c r="T75" s="92"/>
    </row>
    <row r="76" spans="1:16" ht="25.5" customHeight="1">
      <c r="A76" s="181" t="s">
        <v>338</v>
      </c>
      <c r="B76" s="506"/>
      <c r="C76" s="78"/>
      <c r="D76" s="506"/>
      <c r="E76" s="506"/>
      <c r="F76" s="506"/>
      <c r="G76" s="506"/>
      <c r="H76" s="506"/>
      <c r="I76" s="506"/>
      <c r="J76" s="506"/>
      <c r="K76" s="643">
        <f>SUM(K9:K64)+SUM(K72:K73)-K33</f>
        <v>-3.8766786099999995</v>
      </c>
      <c r="L76" s="644"/>
      <c r="M76" s="644"/>
      <c r="N76" s="644"/>
      <c r="O76" s="644"/>
      <c r="P76" s="643">
        <f>SUM(P9:P64)+SUM(P72:P73)-P33</f>
        <v>0.397225</v>
      </c>
    </row>
    <row r="77" spans="1:16" ht="12.75">
      <c r="A77" s="506"/>
      <c r="B77" s="506"/>
      <c r="C77" s="506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</row>
    <row r="78" spans="1:16" ht="9.75" customHeight="1">
      <c r="A78" s="506"/>
      <c r="B78" s="506"/>
      <c r="C78" s="506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</row>
    <row r="79" spans="1:16" ht="12.75" hidden="1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</row>
    <row r="80" spans="1:16" ht="23.25" customHeight="1" thickBot="1">
      <c r="A80" s="506"/>
      <c r="B80" s="506"/>
      <c r="C80" s="645"/>
      <c r="D80" s="506"/>
      <c r="E80" s="506"/>
      <c r="F80" s="506"/>
      <c r="G80" s="506"/>
      <c r="H80" s="506"/>
      <c r="I80" s="506"/>
      <c r="J80" s="646"/>
      <c r="K80" s="588" t="s">
        <v>339</v>
      </c>
      <c r="L80" s="506"/>
      <c r="M80" s="506"/>
      <c r="N80" s="506"/>
      <c r="O80" s="506"/>
      <c r="P80" s="588" t="s">
        <v>340</v>
      </c>
    </row>
    <row r="81" spans="1:17" ht="20.25">
      <c r="A81" s="647"/>
      <c r="B81" s="648"/>
      <c r="C81" s="181"/>
      <c r="D81" s="576"/>
      <c r="E81" s="576"/>
      <c r="F81" s="576"/>
      <c r="G81" s="576"/>
      <c r="H81" s="576"/>
      <c r="I81" s="576"/>
      <c r="J81" s="649"/>
      <c r="K81" s="648"/>
      <c r="L81" s="648"/>
      <c r="M81" s="648"/>
      <c r="N81" s="648"/>
      <c r="O81" s="648"/>
      <c r="P81" s="648"/>
      <c r="Q81" s="577"/>
    </row>
    <row r="82" spans="1:17" ht="20.25">
      <c r="A82" s="241"/>
      <c r="B82" s="181" t="s">
        <v>336</v>
      </c>
      <c r="C82" s="181"/>
      <c r="D82" s="650"/>
      <c r="E82" s="650"/>
      <c r="F82" s="650"/>
      <c r="G82" s="650"/>
      <c r="H82" s="650"/>
      <c r="I82" s="650"/>
      <c r="J82" s="650"/>
      <c r="K82" s="651">
        <f>K76</f>
        <v>-3.8766786099999995</v>
      </c>
      <c r="L82" s="652"/>
      <c r="M82" s="652"/>
      <c r="N82" s="652"/>
      <c r="O82" s="652"/>
      <c r="P82" s="651">
        <f>P76</f>
        <v>0.397225</v>
      </c>
      <c r="Q82" s="578"/>
    </row>
    <row r="83" spans="1:17" ht="20.25">
      <c r="A83" s="241"/>
      <c r="B83" s="181"/>
      <c r="C83" s="181"/>
      <c r="D83" s="650"/>
      <c r="E83" s="650"/>
      <c r="F83" s="650"/>
      <c r="G83" s="650"/>
      <c r="H83" s="650"/>
      <c r="I83" s="653"/>
      <c r="J83" s="59"/>
      <c r="K83" s="638"/>
      <c r="L83" s="638"/>
      <c r="M83" s="638"/>
      <c r="N83" s="638"/>
      <c r="O83" s="638"/>
      <c r="P83" s="638"/>
      <c r="Q83" s="578"/>
    </row>
    <row r="84" spans="1:17" ht="20.25">
      <c r="A84" s="241"/>
      <c r="B84" s="181" t="s">
        <v>329</v>
      </c>
      <c r="C84" s="181"/>
      <c r="D84" s="650"/>
      <c r="E84" s="650"/>
      <c r="F84" s="650"/>
      <c r="G84" s="650"/>
      <c r="H84" s="650"/>
      <c r="I84" s="650"/>
      <c r="J84" s="650"/>
      <c r="K84" s="651">
        <f>'STEPPED UP GENCO'!K41</f>
        <v>0.21218164799999994</v>
      </c>
      <c r="L84" s="651"/>
      <c r="M84" s="651"/>
      <c r="N84" s="651"/>
      <c r="O84" s="651"/>
      <c r="P84" s="651">
        <f>'STEPPED UP GENCO'!P41</f>
        <v>-0.1541532608</v>
      </c>
      <c r="Q84" s="578"/>
    </row>
    <row r="85" spans="1:17" ht="20.25">
      <c r="A85" s="241"/>
      <c r="B85" s="181"/>
      <c r="C85" s="181"/>
      <c r="D85" s="654"/>
      <c r="E85" s="654"/>
      <c r="F85" s="654"/>
      <c r="G85" s="654"/>
      <c r="H85" s="654"/>
      <c r="I85" s="655"/>
      <c r="J85" s="656"/>
      <c r="K85" s="497"/>
      <c r="L85" s="497"/>
      <c r="M85" s="497"/>
      <c r="N85" s="497"/>
      <c r="O85" s="497"/>
      <c r="P85" s="497"/>
      <c r="Q85" s="578"/>
    </row>
    <row r="86" spans="1:17" ht="20.25">
      <c r="A86" s="241"/>
      <c r="B86" s="181" t="s">
        <v>337</v>
      </c>
      <c r="C86" s="181"/>
      <c r="D86" s="497"/>
      <c r="E86" s="497"/>
      <c r="F86" s="497"/>
      <c r="G86" s="497"/>
      <c r="H86" s="497"/>
      <c r="I86" s="497"/>
      <c r="J86" s="497"/>
      <c r="K86" s="282">
        <f>SUM(K82:K85)</f>
        <v>-3.6644969619999994</v>
      </c>
      <c r="L86" s="497"/>
      <c r="M86" s="497"/>
      <c r="N86" s="497"/>
      <c r="O86" s="497"/>
      <c r="P86" s="657">
        <f>SUM(P82:P85)</f>
        <v>0.2430717392</v>
      </c>
      <c r="Q86" s="578"/>
    </row>
    <row r="87" spans="1:17" ht="20.25">
      <c r="A87" s="602"/>
      <c r="B87" s="497"/>
      <c r="C87" s="181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578"/>
    </row>
    <row r="88" spans="1:17" ht="13.5" thickBot="1">
      <c r="A88" s="603"/>
      <c r="B88" s="579"/>
      <c r="C88" s="579"/>
      <c r="D88" s="579"/>
      <c r="E88" s="579"/>
      <c r="F88" s="579"/>
      <c r="G88" s="579"/>
      <c r="H88" s="579"/>
      <c r="I88" s="579"/>
      <c r="J88" s="579"/>
      <c r="K88" s="579"/>
      <c r="L88" s="579"/>
      <c r="M88" s="579"/>
      <c r="N88" s="579"/>
      <c r="O88" s="579"/>
      <c r="P88" s="579"/>
      <c r="Q88" s="58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Q27" sqref="Q27"/>
    </sheetView>
  </sheetViews>
  <sheetFormatPr defaultColWidth="9.140625" defaultRowHeight="12.75"/>
  <cols>
    <col min="1" max="1" width="4.7109375" style="454" customWidth="1"/>
    <col min="2" max="2" width="26.7109375" style="454" customWidth="1"/>
    <col min="3" max="3" width="18.57421875" style="454" customWidth="1"/>
    <col min="4" max="4" width="12.8515625" style="454" customWidth="1"/>
    <col min="5" max="5" width="22.140625" style="454" customWidth="1"/>
    <col min="6" max="6" width="14.421875" style="454" customWidth="1"/>
    <col min="7" max="7" width="15.57421875" style="454" customWidth="1"/>
    <col min="8" max="8" width="15.28125" style="454" customWidth="1"/>
    <col min="9" max="9" width="15.00390625" style="454" customWidth="1"/>
    <col min="10" max="10" width="16.7109375" style="454" customWidth="1"/>
    <col min="11" max="11" width="16.57421875" style="454" customWidth="1"/>
    <col min="12" max="12" width="17.140625" style="454" customWidth="1"/>
    <col min="13" max="13" width="14.7109375" style="454" customWidth="1"/>
    <col min="14" max="14" width="15.7109375" style="454" customWidth="1"/>
    <col min="15" max="15" width="18.28125" style="454" customWidth="1"/>
    <col min="16" max="16" width="17.140625" style="454" customWidth="1"/>
    <col min="17" max="17" width="22.00390625" style="454" customWidth="1"/>
    <col min="18" max="16384" width="9.140625" style="454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58" t="str">
        <f>NDPL!Q1</f>
        <v>DECEMBER -2017</v>
      </c>
      <c r="Q2" s="658"/>
    </row>
    <row r="3" ht="23.25">
      <c r="A3" s="187" t="s">
        <v>214</v>
      </c>
    </row>
    <row r="4" spans="1:16" ht="24" thickBot="1">
      <c r="A4" s="3"/>
      <c r="G4" s="497"/>
      <c r="H4" s="497"/>
      <c r="I4" s="48" t="s">
        <v>397</v>
      </c>
      <c r="J4" s="497"/>
      <c r="K4" s="497"/>
      <c r="L4" s="497"/>
      <c r="M4" s="497"/>
      <c r="N4" s="48" t="s">
        <v>398</v>
      </c>
      <c r="O4" s="497"/>
      <c r="P4" s="497"/>
    </row>
    <row r="5" spans="1:17" ht="51.75" customHeight="1" thickBot="1" thickTop="1">
      <c r="A5" s="526" t="s">
        <v>8</v>
      </c>
      <c r="B5" s="527" t="s">
        <v>9</v>
      </c>
      <c r="C5" s="528" t="s">
        <v>1</v>
      </c>
      <c r="D5" s="528" t="s">
        <v>2</v>
      </c>
      <c r="E5" s="528" t="s">
        <v>3</v>
      </c>
      <c r="F5" s="528" t="s">
        <v>10</v>
      </c>
      <c r="G5" s="526" t="str">
        <f>NDPL!G5</f>
        <v>FINAL READING 01/01/2018</v>
      </c>
      <c r="H5" s="528" t="str">
        <f>NDPL!H5</f>
        <v>INTIAL READING 01/12/2017</v>
      </c>
      <c r="I5" s="528" t="s">
        <v>4</v>
      </c>
      <c r="J5" s="528" t="s">
        <v>5</v>
      </c>
      <c r="K5" s="528" t="s">
        <v>6</v>
      </c>
      <c r="L5" s="526" t="str">
        <f>NDPL!G5</f>
        <v>FINAL READING 01/01/2018</v>
      </c>
      <c r="M5" s="528" t="str">
        <f>NDPL!H5</f>
        <v>INTIAL READING 01/12/2017</v>
      </c>
      <c r="N5" s="528" t="s">
        <v>4</v>
      </c>
      <c r="O5" s="528" t="s">
        <v>5</v>
      </c>
      <c r="P5" s="528" t="s">
        <v>6</v>
      </c>
      <c r="Q5" s="529" t="s">
        <v>309</v>
      </c>
    </row>
    <row r="6" ht="14.25" thickBot="1" thickTop="1"/>
    <row r="7" spans="1:17" ht="24" customHeight="1" thickTop="1">
      <c r="A7" s="408" t="s">
        <v>231</v>
      </c>
      <c r="B7" s="60"/>
      <c r="C7" s="61"/>
      <c r="D7" s="61"/>
      <c r="E7" s="61"/>
      <c r="F7" s="61"/>
      <c r="G7" s="637"/>
      <c r="H7" s="635"/>
      <c r="I7" s="635"/>
      <c r="J7" s="635"/>
      <c r="K7" s="659"/>
      <c r="L7" s="660"/>
      <c r="M7" s="516"/>
      <c r="N7" s="635"/>
      <c r="O7" s="635"/>
      <c r="P7" s="661"/>
      <c r="Q7" s="563"/>
    </row>
    <row r="8" spans="1:17" ht="24" customHeight="1">
      <c r="A8" s="662" t="s">
        <v>215</v>
      </c>
      <c r="B8" s="88"/>
      <c r="C8" s="88"/>
      <c r="D8" s="88"/>
      <c r="E8" s="88"/>
      <c r="F8" s="88"/>
      <c r="G8" s="106"/>
      <c r="H8" s="638"/>
      <c r="I8" s="391"/>
      <c r="J8" s="391"/>
      <c r="K8" s="663"/>
      <c r="L8" s="392"/>
      <c r="M8" s="391"/>
      <c r="N8" s="391"/>
      <c r="O8" s="391"/>
      <c r="P8" s="664"/>
      <c r="Q8" s="458"/>
    </row>
    <row r="9" spans="1:17" ht="24" customHeight="1">
      <c r="A9" s="665" t="s">
        <v>216</v>
      </c>
      <c r="B9" s="88"/>
      <c r="C9" s="88"/>
      <c r="D9" s="88"/>
      <c r="E9" s="88"/>
      <c r="F9" s="88"/>
      <c r="G9" s="106"/>
      <c r="H9" s="638"/>
      <c r="I9" s="391"/>
      <c r="J9" s="391"/>
      <c r="K9" s="663"/>
      <c r="L9" s="392"/>
      <c r="M9" s="391"/>
      <c r="N9" s="391"/>
      <c r="O9" s="391"/>
      <c r="P9" s="664"/>
      <c r="Q9" s="458"/>
    </row>
    <row r="10" spans="1:17" ht="24" customHeight="1">
      <c r="A10" s="259">
        <v>1</v>
      </c>
      <c r="B10" s="261" t="s">
        <v>234</v>
      </c>
      <c r="C10" s="407">
        <v>5128430</v>
      </c>
      <c r="D10" s="263" t="s">
        <v>12</v>
      </c>
      <c r="E10" s="262" t="s">
        <v>346</v>
      </c>
      <c r="F10" s="263">
        <v>200</v>
      </c>
      <c r="G10" s="450">
        <v>1605</v>
      </c>
      <c r="H10" s="451">
        <v>921</v>
      </c>
      <c r="I10" s="452">
        <f aca="true" t="shared" si="0" ref="I10:I15">G10-H10</f>
        <v>684</v>
      </c>
      <c r="J10" s="452">
        <f aca="true" t="shared" si="1" ref="J10:J15">$F10*I10</f>
        <v>136800</v>
      </c>
      <c r="K10" s="473">
        <f aca="true" t="shared" si="2" ref="K10:K15">J10/1000000</f>
        <v>0.1368</v>
      </c>
      <c r="L10" s="450">
        <v>21528</v>
      </c>
      <c r="M10" s="451">
        <v>21441</v>
      </c>
      <c r="N10" s="452">
        <f aca="true" t="shared" si="3" ref="N10:N15">L10-M10</f>
        <v>87</v>
      </c>
      <c r="O10" s="452">
        <f aca="true" t="shared" si="4" ref="O10:O15">$F10*N10</f>
        <v>17400</v>
      </c>
      <c r="P10" s="474">
        <f aca="true" t="shared" si="5" ref="P10:P15">O10/1000000</f>
        <v>0.0174</v>
      </c>
      <c r="Q10" s="458"/>
    </row>
    <row r="11" spans="1:17" ht="24" customHeight="1">
      <c r="A11" s="259">
        <v>2</v>
      </c>
      <c r="B11" s="261" t="s">
        <v>235</v>
      </c>
      <c r="C11" s="407">
        <v>4864849</v>
      </c>
      <c r="D11" s="263" t="s">
        <v>12</v>
      </c>
      <c r="E11" s="262" t="s">
        <v>346</v>
      </c>
      <c r="F11" s="263">
        <v>1000</v>
      </c>
      <c r="G11" s="450">
        <v>1721</v>
      </c>
      <c r="H11" s="451">
        <v>1624</v>
      </c>
      <c r="I11" s="452">
        <f t="shared" si="0"/>
        <v>97</v>
      </c>
      <c r="J11" s="452">
        <f t="shared" si="1"/>
        <v>97000</v>
      </c>
      <c r="K11" s="473">
        <f t="shared" si="2"/>
        <v>0.097</v>
      </c>
      <c r="L11" s="450">
        <v>42423</v>
      </c>
      <c r="M11" s="451">
        <v>42396</v>
      </c>
      <c r="N11" s="452">
        <f t="shared" si="3"/>
        <v>27</v>
      </c>
      <c r="O11" s="452">
        <f t="shared" si="4"/>
        <v>27000</v>
      </c>
      <c r="P11" s="474">
        <f t="shared" si="5"/>
        <v>0.027</v>
      </c>
      <c r="Q11" s="458"/>
    </row>
    <row r="12" spans="1:17" ht="24" customHeight="1">
      <c r="A12" s="259">
        <v>3</v>
      </c>
      <c r="B12" s="261" t="s">
        <v>217</v>
      </c>
      <c r="C12" s="407">
        <v>4864846</v>
      </c>
      <c r="D12" s="263" t="s">
        <v>12</v>
      </c>
      <c r="E12" s="262" t="s">
        <v>346</v>
      </c>
      <c r="F12" s="263">
        <v>1000</v>
      </c>
      <c r="G12" s="450">
        <v>4173</v>
      </c>
      <c r="H12" s="451">
        <v>4148</v>
      </c>
      <c r="I12" s="452">
        <f t="shared" si="0"/>
        <v>25</v>
      </c>
      <c r="J12" s="452">
        <f t="shared" si="1"/>
        <v>25000</v>
      </c>
      <c r="K12" s="473">
        <f t="shared" si="2"/>
        <v>0.025</v>
      </c>
      <c r="L12" s="450">
        <v>52278</v>
      </c>
      <c r="M12" s="451">
        <v>52263</v>
      </c>
      <c r="N12" s="452">
        <f t="shared" si="3"/>
        <v>15</v>
      </c>
      <c r="O12" s="452">
        <f t="shared" si="4"/>
        <v>15000</v>
      </c>
      <c r="P12" s="474">
        <f t="shared" si="5"/>
        <v>0.015</v>
      </c>
      <c r="Q12" s="458"/>
    </row>
    <row r="13" spans="1:17" s="753" customFormat="1" ht="24" customHeight="1">
      <c r="A13" s="804">
        <v>4</v>
      </c>
      <c r="B13" s="805" t="s">
        <v>218</v>
      </c>
      <c r="C13" s="806">
        <v>4864918</v>
      </c>
      <c r="D13" s="807" t="s">
        <v>12</v>
      </c>
      <c r="E13" s="808" t="s">
        <v>346</v>
      </c>
      <c r="F13" s="807">
        <v>400</v>
      </c>
      <c r="G13" s="809">
        <v>999992</v>
      </c>
      <c r="H13" s="810">
        <v>999996</v>
      </c>
      <c r="I13" s="811">
        <f t="shared" si="0"/>
        <v>-4</v>
      </c>
      <c r="J13" s="811">
        <f t="shared" si="1"/>
        <v>-1600</v>
      </c>
      <c r="K13" s="812">
        <f t="shared" si="2"/>
        <v>-0.0016</v>
      </c>
      <c r="L13" s="809">
        <v>403</v>
      </c>
      <c r="M13" s="810">
        <v>387</v>
      </c>
      <c r="N13" s="811">
        <f t="shared" si="3"/>
        <v>16</v>
      </c>
      <c r="O13" s="811">
        <f t="shared" si="4"/>
        <v>6400</v>
      </c>
      <c r="P13" s="813">
        <f t="shared" si="5"/>
        <v>0.0064</v>
      </c>
      <c r="Q13" s="752"/>
    </row>
    <row r="14" spans="1:17" s="753" customFormat="1" ht="24" customHeight="1">
      <c r="A14" s="804">
        <v>5</v>
      </c>
      <c r="B14" s="805" t="s">
        <v>406</v>
      </c>
      <c r="C14" s="806">
        <v>4864850</v>
      </c>
      <c r="D14" s="807" t="s">
        <v>12</v>
      </c>
      <c r="E14" s="808" t="s">
        <v>346</v>
      </c>
      <c r="F14" s="807">
        <v>1000</v>
      </c>
      <c r="G14" s="809">
        <v>6473</v>
      </c>
      <c r="H14" s="810">
        <v>6498</v>
      </c>
      <c r="I14" s="811">
        <f t="shared" si="0"/>
        <v>-25</v>
      </c>
      <c r="J14" s="811">
        <f t="shared" si="1"/>
        <v>-25000</v>
      </c>
      <c r="K14" s="812">
        <f t="shared" si="2"/>
        <v>-0.025</v>
      </c>
      <c r="L14" s="809">
        <v>12075</v>
      </c>
      <c r="M14" s="810">
        <v>12075</v>
      </c>
      <c r="N14" s="811">
        <f t="shared" si="3"/>
        <v>0</v>
      </c>
      <c r="O14" s="811">
        <f t="shared" si="4"/>
        <v>0</v>
      </c>
      <c r="P14" s="813">
        <f t="shared" si="5"/>
        <v>0</v>
      </c>
      <c r="Q14" s="752"/>
    </row>
    <row r="15" spans="1:17" s="753" customFormat="1" ht="24" customHeight="1">
      <c r="A15" s="804">
        <v>6</v>
      </c>
      <c r="B15" s="805" t="s">
        <v>405</v>
      </c>
      <c r="C15" s="806">
        <v>5128425</v>
      </c>
      <c r="D15" s="807" t="s">
        <v>12</v>
      </c>
      <c r="E15" s="808" t="s">
        <v>346</v>
      </c>
      <c r="F15" s="807">
        <v>400</v>
      </c>
      <c r="G15" s="809">
        <v>195</v>
      </c>
      <c r="H15" s="810">
        <v>36</v>
      </c>
      <c r="I15" s="811">
        <f t="shared" si="0"/>
        <v>159</v>
      </c>
      <c r="J15" s="811">
        <f t="shared" si="1"/>
        <v>63600</v>
      </c>
      <c r="K15" s="812">
        <f t="shared" si="2"/>
        <v>0.0636</v>
      </c>
      <c r="L15" s="809">
        <v>999060</v>
      </c>
      <c r="M15" s="810">
        <v>999039</v>
      </c>
      <c r="N15" s="811">
        <f t="shared" si="3"/>
        <v>21</v>
      </c>
      <c r="O15" s="811">
        <f t="shared" si="4"/>
        <v>8400</v>
      </c>
      <c r="P15" s="813">
        <f t="shared" si="5"/>
        <v>0.0084</v>
      </c>
      <c r="Q15" s="752"/>
    </row>
    <row r="16" spans="1:17" ht="24" customHeight="1">
      <c r="A16" s="666" t="s">
        <v>219</v>
      </c>
      <c r="B16" s="261"/>
      <c r="C16" s="407"/>
      <c r="D16" s="263"/>
      <c r="E16" s="261"/>
      <c r="F16" s="263"/>
      <c r="G16" s="667"/>
      <c r="H16" s="452"/>
      <c r="I16" s="452"/>
      <c r="J16" s="452"/>
      <c r="K16" s="473"/>
      <c r="L16" s="667"/>
      <c r="M16" s="452"/>
      <c r="N16" s="452"/>
      <c r="O16" s="452"/>
      <c r="P16" s="474"/>
      <c r="Q16" s="458"/>
    </row>
    <row r="17" spans="1:17" ht="24" customHeight="1">
      <c r="A17" s="259">
        <v>7</v>
      </c>
      <c r="B17" s="261" t="s">
        <v>236</v>
      </c>
      <c r="C17" s="407">
        <v>4864804</v>
      </c>
      <c r="D17" s="263" t="s">
        <v>12</v>
      </c>
      <c r="E17" s="262" t="s">
        <v>346</v>
      </c>
      <c r="F17" s="263">
        <v>200</v>
      </c>
      <c r="G17" s="450">
        <v>997896</v>
      </c>
      <c r="H17" s="451">
        <v>998263</v>
      </c>
      <c r="I17" s="452">
        <f>G17-H17</f>
        <v>-367</v>
      </c>
      <c r="J17" s="452">
        <f>$F17*I17</f>
        <v>-73400</v>
      </c>
      <c r="K17" s="473">
        <f>J17/1000000</f>
        <v>-0.0734</v>
      </c>
      <c r="L17" s="450">
        <v>999125</v>
      </c>
      <c r="M17" s="451">
        <v>999125</v>
      </c>
      <c r="N17" s="452">
        <f>L17-M17</f>
        <v>0</v>
      </c>
      <c r="O17" s="452">
        <f>$F17*N17</f>
        <v>0</v>
      </c>
      <c r="P17" s="474">
        <f>O17/1000000</f>
        <v>0</v>
      </c>
      <c r="Q17" s="458"/>
    </row>
    <row r="18" spans="1:17" ht="24" customHeight="1">
      <c r="A18" s="259">
        <v>8</v>
      </c>
      <c r="B18" s="261" t="s">
        <v>235</v>
      </c>
      <c r="C18" s="407">
        <v>4864845</v>
      </c>
      <c r="D18" s="263" t="s">
        <v>12</v>
      </c>
      <c r="E18" s="262" t="s">
        <v>346</v>
      </c>
      <c r="F18" s="263">
        <v>1000</v>
      </c>
      <c r="G18" s="450">
        <v>1000193</v>
      </c>
      <c r="H18" s="451">
        <v>999781</v>
      </c>
      <c r="I18" s="452">
        <f>G18-H18</f>
        <v>412</v>
      </c>
      <c r="J18" s="452">
        <f>$F18*I18</f>
        <v>412000</v>
      </c>
      <c r="K18" s="473">
        <f>J18/1000000</f>
        <v>0.412</v>
      </c>
      <c r="L18" s="450">
        <v>11</v>
      </c>
      <c r="M18" s="451">
        <v>11</v>
      </c>
      <c r="N18" s="452">
        <f>L18-M18</f>
        <v>0</v>
      </c>
      <c r="O18" s="452">
        <f>$F18*N18</f>
        <v>0</v>
      </c>
      <c r="P18" s="474">
        <f>O18/1000000</f>
        <v>0</v>
      </c>
      <c r="Q18" s="458"/>
    </row>
    <row r="19" spans="1:17" ht="24" customHeight="1">
      <c r="A19" s="260"/>
      <c r="B19" s="668" t="s">
        <v>230</v>
      </c>
      <c r="C19" s="669"/>
      <c r="D19" s="263"/>
      <c r="E19" s="261"/>
      <c r="F19" s="277"/>
      <c r="G19" s="392"/>
      <c r="H19" s="391"/>
      <c r="I19" s="391"/>
      <c r="J19" s="391"/>
      <c r="K19" s="670">
        <f>SUM(K10:K18)</f>
        <v>0.6344000000000001</v>
      </c>
      <c r="L19" s="671"/>
      <c r="M19" s="672"/>
      <c r="N19" s="672"/>
      <c r="O19" s="672"/>
      <c r="P19" s="673">
        <f>SUM(P10:P18)</f>
        <v>0.0742</v>
      </c>
      <c r="Q19" s="458"/>
    </row>
    <row r="20" spans="1:17" ht="24" customHeight="1">
      <c r="A20" s="260"/>
      <c r="B20" s="156"/>
      <c r="C20" s="669"/>
      <c r="D20" s="263"/>
      <c r="E20" s="261"/>
      <c r="F20" s="277"/>
      <c r="G20" s="392"/>
      <c r="H20" s="391"/>
      <c r="I20" s="391"/>
      <c r="J20" s="391"/>
      <c r="K20" s="674"/>
      <c r="L20" s="392"/>
      <c r="M20" s="391"/>
      <c r="N20" s="391"/>
      <c r="O20" s="391"/>
      <c r="P20" s="675"/>
      <c r="Q20" s="458"/>
    </row>
    <row r="21" spans="1:17" ht="24" customHeight="1">
      <c r="A21" s="666" t="s">
        <v>220</v>
      </c>
      <c r="B21" s="88"/>
      <c r="C21" s="676"/>
      <c r="D21" s="277"/>
      <c r="E21" s="88"/>
      <c r="F21" s="277"/>
      <c r="G21" s="392"/>
      <c r="H21" s="391"/>
      <c r="I21" s="391"/>
      <c r="J21" s="391"/>
      <c r="K21" s="663"/>
      <c r="L21" s="392"/>
      <c r="M21" s="391"/>
      <c r="N21" s="391"/>
      <c r="O21" s="391"/>
      <c r="P21" s="664"/>
      <c r="Q21" s="458"/>
    </row>
    <row r="22" spans="1:17" ht="24" customHeight="1">
      <c r="A22" s="260"/>
      <c r="B22" s="88"/>
      <c r="C22" s="676"/>
      <c r="D22" s="277"/>
      <c r="E22" s="88"/>
      <c r="F22" s="277"/>
      <c r="G22" s="392"/>
      <c r="H22" s="391"/>
      <c r="I22" s="391"/>
      <c r="J22" s="391"/>
      <c r="K22" s="663"/>
      <c r="L22" s="392"/>
      <c r="M22" s="391"/>
      <c r="N22" s="391"/>
      <c r="O22" s="391"/>
      <c r="P22" s="664"/>
      <c r="Q22" s="458"/>
    </row>
    <row r="23" spans="1:17" ht="24" customHeight="1">
      <c r="A23" s="259">
        <v>9</v>
      </c>
      <c r="B23" s="88" t="s">
        <v>221</v>
      </c>
      <c r="C23" s="407">
        <v>4865065</v>
      </c>
      <c r="D23" s="277" t="s">
        <v>12</v>
      </c>
      <c r="E23" s="262" t="s">
        <v>346</v>
      </c>
      <c r="F23" s="263">
        <v>100</v>
      </c>
      <c r="G23" s="450">
        <v>3438</v>
      </c>
      <c r="H23" s="451">
        <v>3438</v>
      </c>
      <c r="I23" s="452">
        <f aca="true" t="shared" si="6" ref="I23:I29">G23-H23</f>
        <v>0</v>
      </c>
      <c r="J23" s="452">
        <f aca="true" t="shared" si="7" ref="J23:J29">$F23*I23</f>
        <v>0</v>
      </c>
      <c r="K23" s="473">
        <f aca="true" t="shared" si="8" ref="K23:K29">J23/1000000</f>
        <v>0</v>
      </c>
      <c r="L23" s="450">
        <v>34490</v>
      </c>
      <c r="M23" s="451">
        <v>34490</v>
      </c>
      <c r="N23" s="452">
        <f aca="true" t="shared" si="9" ref="N23:N29">L23-M23</f>
        <v>0</v>
      </c>
      <c r="O23" s="452">
        <f aca="true" t="shared" si="10" ref="O23:O29">$F23*N23</f>
        <v>0</v>
      </c>
      <c r="P23" s="474">
        <f aca="true" t="shared" si="11" ref="P23:P29">O23/1000000</f>
        <v>0</v>
      </c>
      <c r="Q23" s="458"/>
    </row>
    <row r="24" spans="1:17" ht="24" customHeight="1">
      <c r="A24" s="259">
        <v>10</v>
      </c>
      <c r="B24" s="88" t="s">
        <v>222</v>
      </c>
      <c r="C24" s="407">
        <v>4865066</v>
      </c>
      <c r="D24" s="277" t="s">
        <v>12</v>
      </c>
      <c r="E24" s="262" t="s">
        <v>346</v>
      </c>
      <c r="F24" s="263">
        <v>100</v>
      </c>
      <c r="G24" s="450">
        <v>59300</v>
      </c>
      <c r="H24" s="451">
        <v>59272</v>
      </c>
      <c r="I24" s="452">
        <f t="shared" si="6"/>
        <v>28</v>
      </c>
      <c r="J24" s="452">
        <f t="shared" si="7"/>
        <v>2800</v>
      </c>
      <c r="K24" s="473">
        <f t="shared" si="8"/>
        <v>0.0028</v>
      </c>
      <c r="L24" s="450">
        <v>91769</v>
      </c>
      <c r="M24" s="451">
        <v>91703</v>
      </c>
      <c r="N24" s="452">
        <f t="shared" si="9"/>
        <v>66</v>
      </c>
      <c r="O24" s="452">
        <f t="shared" si="10"/>
        <v>6600</v>
      </c>
      <c r="P24" s="474">
        <f t="shared" si="11"/>
        <v>0.0066</v>
      </c>
      <c r="Q24" s="458"/>
    </row>
    <row r="25" spans="1:17" ht="24" customHeight="1">
      <c r="A25" s="259">
        <v>11</v>
      </c>
      <c r="B25" s="88" t="s">
        <v>223</v>
      </c>
      <c r="C25" s="407">
        <v>4865067</v>
      </c>
      <c r="D25" s="277" t="s">
        <v>12</v>
      </c>
      <c r="E25" s="262" t="s">
        <v>346</v>
      </c>
      <c r="F25" s="263">
        <v>100</v>
      </c>
      <c r="G25" s="450">
        <v>78130</v>
      </c>
      <c r="H25" s="451">
        <v>78089</v>
      </c>
      <c r="I25" s="452">
        <f t="shared" si="6"/>
        <v>41</v>
      </c>
      <c r="J25" s="452">
        <f t="shared" si="7"/>
        <v>4100</v>
      </c>
      <c r="K25" s="473">
        <f t="shared" si="8"/>
        <v>0.0041</v>
      </c>
      <c r="L25" s="450">
        <v>16636</v>
      </c>
      <c r="M25" s="451">
        <v>16634</v>
      </c>
      <c r="N25" s="452">
        <f t="shared" si="9"/>
        <v>2</v>
      </c>
      <c r="O25" s="452">
        <f t="shared" si="10"/>
        <v>200</v>
      </c>
      <c r="P25" s="474">
        <f t="shared" si="11"/>
        <v>0.0002</v>
      </c>
      <c r="Q25" s="458"/>
    </row>
    <row r="26" spans="1:17" ht="24" customHeight="1">
      <c r="A26" s="259">
        <v>12</v>
      </c>
      <c r="B26" s="88" t="s">
        <v>224</v>
      </c>
      <c r="C26" s="407">
        <v>4865078</v>
      </c>
      <c r="D26" s="277" t="s">
        <v>12</v>
      </c>
      <c r="E26" s="262" t="s">
        <v>346</v>
      </c>
      <c r="F26" s="263">
        <v>100</v>
      </c>
      <c r="G26" s="450">
        <v>64880</v>
      </c>
      <c r="H26" s="451">
        <v>64374</v>
      </c>
      <c r="I26" s="452">
        <f t="shared" si="6"/>
        <v>506</v>
      </c>
      <c r="J26" s="452">
        <f t="shared" si="7"/>
        <v>50600</v>
      </c>
      <c r="K26" s="473">
        <f t="shared" si="8"/>
        <v>0.0506</v>
      </c>
      <c r="L26" s="450">
        <v>112841</v>
      </c>
      <c r="M26" s="451">
        <v>112827</v>
      </c>
      <c r="N26" s="452">
        <f t="shared" si="9"/>
        <v>14</v>
      </c>
      <c r="O26" s="452">
        <f t="shared" si="10"/>
        <v>1400</v>
      </c>
      <c r="P26" s="474">
        <f t="shared" si="11"/>
        <v>0.0014</v>
      </c>
      <c r="Q26" s="458"/>
    </row>
    <row r="27" spans="1:17" s="753" customFormat="1" ht="19.5" customHeight="1">
      <c r="A27" s="804">
        <v>13</v>
      </c>
      <c r="B27" s="852" t="s">
        <v>224</v>
      </c>
      <c r="C27" s="819">
        <v>4902599</v>
      </c>
      <c r="D27" s="853" t="s">
        <v>12</v>
      </c>
      <c r="E27" s="808" t="s">
        <v>346</v>
      </c>
      <c r="F27" s="854">
        <v>1000</v>
      </c>
      <c r="G27" s="809">
        <v>0</v>
      </c>
      <c r="H27" s="810">
        <v>0</v>
      </c>
      <c r="I27" s="811">
        <f t="shared" si="6"/>
        <v>0</v>
      </c>
      <c r="J27" s="811">
        <f t="shared" si="7"/>
        <v>0</v>
      </c>
      <c r="K27" s="812">
        <f t="shared" si="8"/>
        <v>0</v>
      </c>
      <c r="L27" s="809">
        <v>0</v>
      </c>
      <c r="M27" s="810">
        <v>0</v>
      </c>
      <c r="N27" s="811">
        <f t="shared" si="9"/>
        <v>0</v>
      </c>
      <c r="O27" s="811">
        <f t="shared" si="10"/>
        <v>0</v>
      </c>
      <c r="P27" s="813">
        <f t="shared" si="11"/>
        <v>0</v>
      </c>
      <c r="Q27" s="839"/>
    </row>
    <row r="28" spans="1:17" ht="24" customHeight="1">
      <c r="A28" s="259">
        <v>14</v>
      </c>
      <c r="B28" s="88" t="s">
        <v>225</v>
      </c>
      <c r="C28" s="407">
        <v>4902552</v>
      </c>
      <c r="D28" s="277" t="s">
        <v>12</v>
      </c>
      <c r="E28" s="262" t="s">
        <v>346</v>
      </c>
      <c r="F28" s="723">
        <v>75</v>
      </c>
      <c r="G28" s="450">
        <v>629</v>
      </c>
      <c r="H28" s="451">
        <v>629</v>
      </c>
      <c r="I28" s="452">
        <f>G28-H28</f>
        <v>0</v>
      </c>
      <c r="J28" s="452">
        <f t="shared" si="7"/>
        <v>0</v>
      </c>
      <c r="K28" s="473">
        <f t="shared" si="8"/>
        <v>0</v>
      </c>
      <c r="L28" s="450">
        <v>1309</v>
      </c>
      <c r="M28" s="451">
        <v>1305</v>
      </c>
      <c r="N28" s="452">
        <f>L28-M28</f>
        <v>4</v>
      </c>
      <c r="O28" s="452">
        <f t="shared" si="10"/>
        <v>300</v>
      </c>
      <c r="P28" s="474">
        <f t="shared" si="11"/>
        <v>0.0003</v>
      </c>
      <c r="Q28" s="458"/>
    </row>
    <row r="29" spans="1:17" ht="24" customHeight="1">
      <c r="A29" s="259">
        <v>15</v>
      </c>
      <c r="B29" s="88" t="s">
        <v>225</v>
      </c>
      <c r="C29" s="407">
        <v>4865075</v>
      </c>
      <c r="D29" s="277" t="s">
        <v>12</v>
      </c>
      <c r="E29" s="262" t="s">
        <v>346</v>
      </c>
      <c r="F29" s="263">
        <v>100</v>
      </c>
      <c r="G29" s="450">
        <v>10280</v>
      </c>
      <c r="H29" s="451">
        <v>10279</v>
      </c>
      <c r="I29" s="452">
        <f t="shared" si="6"/>
        <v>1</v>
      </c>
      <c r="J29" s="452">
        <f t="shared" si="7"/>
        <v>100</v>
      </c>
      <c r="K29" s="473">
        <f t="shared" si="8"/>
        <v>0.0001</v>
      </c>
      <c r="L29" s="450">
        <v>3986</v>
      </c>
      <c r="M29" s="451">
        <v>3981</v>
      </c>
      <c r="N29" s="452">
        <f t="shared" si="9"/>
        <v>5</v>
      </c>
      <c r="O29" s="452">
        <f t="shared" si="10"/>
        <v>500</v>
      </c>
      <c r="P29" s="474">
        <f t="shared" si="11"/>
        <v>0.0005</v>
      </c>
      <c r="Q29" s="469"/>
    </row>
    <row r="30" spans="1:17" ht="24" customHeight="1">
      <c r="A30" s="666" t="s">
        <v>226</v>
      </c>
      <c r="B30" s="156"/>
      <c r="C30" s="677"/>
      <c r="D30" s="156"/>
      <c r="E30" s="88"/>
      <c r="F30" s="263"/>
      <c r="G30" s="667"/>
      <c r="H30" s="452"/>
      <c r="I30" s="452"/>
      <c r="J30" s="452"/>
      <c r="K30" s="678">
        <f>SUM(K23:K28)</f>
        <v>0.057499999999999996</v>
      </c>
      <c r="L30" s="667"/>
      <c r="M30" s="452"/>
      <c r="N30" s="452"/>
      <c r="O30" s="452"/>
      <c r="P30" s="679">
        <f>SUM(P23:P28)</f>
        <v>0.008499999999999999</v>
      </c>
      <c r="Q30" s="458"/>
    </row>
    <row r="31" spans="1:17" ht="24" customHeight="1">
      <c r="A31" s="409" t="s">
        <v>232</v>
      </c>
      <c r="B31" s="156"/>
      <c r="C31" s="677"/>
      <c r="D31" s="156"/>
      <c r="E31" s="88"/>
      <c r="F31" s="263"/>
      <c r="G31" s="667"/>
      <c r="H31" s="452"/>
      <c r="I31" s="452"/>
      <c r="J31" s="452"/>
      <c r="K31" s="678"/>
      <c r="L31" s="667"/>
      <c r="M31" s="452"/>
      <c r="N31" s="452"/>
      <c r="O31" s="452"/>
      <c r="P31" s="679"/>
      <c r="Q31" s="458"/>
    </row>
    <row r="32" spans="1:17" ht="24" customHeight="1">
      <c r="A32" s="662" t="s">
        <v>227</v>
      </c>
      <c r="B32" s="88"/>
      <c r="C32" s="535"/>
      <c r="D32" s="88"/>
      <c r="E32" s="88"/>
      <c r="F32" s="277"/>
      <c r="G32" s="667"/>
      <c r="H32" s="452"/>
      <c r="I32" s="452"/>
      <c r="J32" s="452"/>
      <c r="K32" s="473"/>
      <c r="L32" s="667"/>
      <c r="M32" s="452"/>
      <c r="N32" s="452"/>
      <c r="O32" s="452"/>
      <c r="P32" s="474"/>
      <c r="Q32" s="458"/>
    </row>
    <row r="33" spans="1:17" s="753" customFormat="1" ht="24" customHeight="1">
      <c r="A33" s="804">
        <v>16</v>
      </c>
      <c r="B33" s="850" t="s">
        <v>228</v>
      </c>
      <c r="C33" s="851">
        <v>4902545</v>
      </c>
      <c r="D33" s="807" t="s">
        <v>12</v>
      </c>
      <c r="E33" s="808" t="s">
        <v>346</v>
      </c>
      <c r="F33" s="807">
        <v>50</v>
      </c>
      <c r="G33" s="450">
        <v>0</v>
      </c>
      <c r="H33" s="810">
        <v>0</v>
      </c>
      <c r="I33" s="811">
        <f>G33-H33</f>
        <v>0</v>
      </c>
      <c r="J33" s="811">
        <f>$F33*I33</f>
        <v>0</v>
      </c>
      <c r="K33" s="812">
        <f>J33/1000000</f>
        <v>0</v>
      </c>
      <c r="L33" s="450">
        <v>0</v>
      </c>
      <c r="M33" s="810">
        <v>0</v>
      </c>
      <c r="N33" s="811">
        <f>L33-M33</f>
        <v>0</v>
      </c>
      <c r="O33" s="811">
        <f>$F33*N33</f>
        <v>0</v>
      </c>
      <c r="P33" s="813">
        <f>O33/1000000</f>
        <v>0</v>
      </c>
      <c r="Q33" s="752"/>
    </row>
    <row r="34" spans="1:17" ht="24" customHeight="1">
      <c r="A34" s="666" t="s">
        <v>229</v>
      </c>
      <c r="B34" s="156"/>
      <c r="C34" s="681"/>
      <c r="D34" s="680"/>
      <c r="E34" s="88"/>
      <c r="F34" s="263"/>
      <c r="G34" s="106"/>
      <c r="H34" s="391"/>
      <c r="I34" s="391"/>
      <c r="J34" s="391"/>
      <c r="K34" s="670">
        <f>SUM(K33)</f>
        <v>0</v>
      </c>
      <c r="L34" s="392"/>
      <c r="M34" s="391"/>
      <c r="N34" s="391"/>
      <c r="O34" s="391"/>
      <c r="P34" s="673">
        <f>SUM(P33)</f>
        <v>0</v>
      </c>
      <c r="Q34" s="458"/>
    </row>
    <row r="35" spans="1:17" ht="19.5" customHeight="1" thickBot="1">
      <c r="A35" s="72"/>
      <c r="B35" s="73"/>
      <c r="C35" s="74"/>
      <c r="D35" s="75"/>
      <c r="E35" s="76"/>
      <c r="F35" s="76"/>
      <c r="G35" s="77"/>
      <c r="H35" s="517"/>
      <c r="I35" s="517"/>
      <c r="J35" s="517"/>
      <c r="K35" s="682"/>
      <c r="L35" s="683"/>
      <c r="M35" s="517"/>
      <c r="N35" s="517"/>
      <c r="O35" s="517"/>
      <c r="P35" s="684"/>
      <c r="Q35" s="575"/>
    </row>
    <row r="36" spans="1:16" ht="13.5" thickTop="1">
      <c r="A36" s="71"/>
      <c r="B36" s="79"/>
      <c r="C36" s="63"/>
      <c r="D36" s="65"/>
      <c r="E36" s="64"/>
      <c r="F36" s="64"/>
      <c r="G36" s="80"/>
      <c r="H36" s="638"/>
      <c r="I36" s="391"/>
      <c r="J36" s="391"/>
      <c r="K36" s="663"/>
      <c r="L36" s="638"/>
      <c r="M36" s="638"/>
      <c r="N36" s="391"/>
      <c r="O36" s="391"/>
      <c r="P36" s="685"/>
    </row>
    <row r="37" spans="1:16" ht="12.75">
      <c r="A37" s="71"/>
      <c r="B37" s="79"/>
      <c r="C37" s="63"/>
      <c r="D37" s="65"/>
      <c r="E37" s="64"/>
      <c r="F37" s="64"/>
      <c r="G37" s="80"/>
      <c r="H37" s="638"/>
      <c r="I37" s="391"/>
      <c r="J37" s="391"/>
      <c r="K37" s="663"/>
      <c r="L37" s="638"/>
      <c r="M37" s="638"/>
      <c r="N37" s="391"/>
      <c r="O37" s="391"/>
      <c r="P37" s="685"/>
    </row>
    <row r="38" spans="1:16" ht="12.75">
      <c r="A38" s="638"/>
      <c r="B38" s="506"/>
      <c r="C38" s="506"/>
      <c r="D38" s="506"/>
      <c r="E38" s="506"/>
      <c r="F38" s="506"/>
      <c r="G38" s="506"/>
      <c r="H38" s="506"/>
      <c r="I38" s="506"/>
      <c r="J38" s="506"/>
      <c r="K38" s="686"/>
      <c r="L38" s="506"/>
      <c r="M38" s="506"/>
      <c r="N38" s="506"/>
      <c r="O38" s="506"/>
      <c r="P38" s="687"/>
    </row>
    <row r="39" spans="1:16" ht="20.25">
      <c r="A39" s="172"/>
      <c r="B39" s="668" t="s">
        <v>226</v>
      </c>
      <c r="C39" s="688"/>
      <c r="D39" s="688"/>
      <c r="E39" s="688"/>
      <c r="F39" s="688"/>
      <c r="G39" s="688"/>
      <c r="H39" s="688"/>
      <c r="I39" s="688"/>
      <c r="J39" s="688"/>
      <c r="K39" s="670">
        <f>K30-K34</f>
        <v>0.057499999999999996</v>
      </c>
      <c r="L39" s="689"/>
      <c r="M39" s="689"/>
      <c r="N39" s="689"/>
      <c r="O39" s="689"/>
      <c r="P39" s="690">
        <f>P30-P34</f>
        <v>0.008499999999999999</v>
      </c>
    </row>
    <row r="40" spans="1:16" ht="20.25">
      <c r="A40" s="96"/>
      <c r="B40" s="668" t="s">
        <v>230</v>
      </c>
      <c r="C40" s="676"/>
      <c r="D40" s="676"/>
      <c r="E40" s="676"/>
      <c r="F40" s="676"/>
      <c r="G40" s="676"/>
      <c r="H40" s="676"/>
      <c r="I40" s="676"/>
      <c r="J40" s="676"/>
      <c r="K40" s="670">
        <f>K19</f>
        <v>0.6344000000000001</v>
      </c>
      <c r="L40" s="689"/>
      <c r="M40" s="689"/>
      <c r="N40" s="689"/>
      <c r="O40" s="689"/>
      <c r="P40" s="690">
        <f>P19</f>
        <v>0.0742</v>
      </c>
    </row>
    <row r="41" spans="1:16" ht="18">
      <c r="A41" s="96"/>
      <c r="B41" s="88"/>
      <c r="C41" s="92"/>
      <c r="D41" s="92"/>
      <c r="E41" s="92"/>
      <c r="F41" s="92"/>
      <c r="G41" s="92"/>
      <c r="H41" s="92"/>
      <c r="I41" s="92"/>
      <c r="J41" s="92"/>
      <c r="K41" s="691"/>
      <c r="L41" s="692"/>
      <c r="M41" s="692"/>
      <c r="N41" s="692"/>
      <c r="O41" s="692"/>
      <c r="P41" s="693"/>
    </row>
    <row r="42" spans="1:16" ht="3" customHeight="1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691"/>
      <c r="L42" s="692"/>
      <c r="M42" s="692"/>
      <c r="N42" s="692"/>
      <c r="O42" s="692"/>
      <c r="P42" s="693"/>
    </row>
    <row r="43" spans="1:16" ht="23.25">
      <c r="A43" s="96"/>
      <c r="B43" s="388" t="s">
        <v>233</v>
      </c>
      <c r="C43" s="694"/>
      <c r="D43" s="3"/>
      <c r="E43" s="3"/>
      <c r="F43" s="3"/>
      <c r="G43" s="3"/>
      <c r="H43" s="3"/>
      <c r="I43" s="3"/>
      <c r="J43" s="3"/>
      <c r="K43" s="695">
        <f>SUM(K39:K42)</f>
        <v>0.6919000000000001</v>
      </c>
      <c r="L43" s="696"/>
      <c r="M43" s="696"/>
      <c r="N43" s="696"/>
      <c r="O43" s="696"/>
      <c r="P43" s="697">
        <f>SUM(P39:P42)</f>
        <v>0.0827</v>
      </c>
    </row>
    <row r="44" ht="12.75">
      <c r="K44" s="698"/>
    </row>
    <row r="45" ht="13.5" thickBot="1">
      <c r="K45" s="698"/>
    </row>
    <row r="46" spans="1:17" ht="12.75">
      <c r="A46" s="581"/>
      <c r="B46" s="582"/>
      <c r="C46" s="582"/>
      <c r="D46" s="582"/>
      <c r="E46" s="582"/>
      <c r="F46" s="582"/>
      <c r="G46" s="582"/>
      <c r="H46" s="576"/>
      <c r="I46" s="576"/>
      <c r="J46" s="576"/>
      <c r="K46" s="576"/>
      <c r="L46" s="576"/>
      <c r="M46" s="576"/>
      <c r="N46" s="576"/>
      <c r="O46" s="576"/>
      <c r="P46" s="576"/>
      <c r="Q46" s="577"/>
    </row>
    <row r="47" spans="1:17" ht="23.25">
      <c r="A47" s="583" t="s">
        <v>327</v>
      </c>
      <c r="B47" s="584"/>
      <c r="C47" s="584"/>
      <c r="D47" s="584"/>
      <c r="E47" s="584"/>
      <c r="F47" s="584"/>
      <c r="G47" s="584"/>
      <c r="H47" s="497"/>
      <c r="I47" s="497"/>
      <c r="J47" s="497"/>
      <c r="K47" s="497"/>
      <c r="L47" s="497"/>
      <c r="M47" s="497"/>
      <c r="N47" s="497"/>
      <c r="O47" s="497"/>
      <c r="P47" s="497"/>
      <c r="Q47" s="578"/>
    </row>
    <row r="48" spans="1:17" ht="12.75">
      <c r="A48" s="585"/>
      <c r="B48" s="584"/>
      <c r="C48" s="584"/>
      <c r="D48" s="584"/>
      <c r="E48" s="584"/>
      <c r="F48" s="584"/>
      <c r="G48" s="584"/>
      <c r="H48" s="497"/>
      <c r="I48" s="497"/>
      <c r="J48" s="497"/>
      <c r="K48" s="497"/>
      <c r="L48" s="497"/>
      <c r="M48" s="497"/>
      <c r="N48" s="497"/>
      <c r="O48" s="497"/>
      <c r="P48" s="497"/>
      <c r="Q48" s="578"/>
    </row>
    <row r="49" spans="1:17" ht="18">
      <c r="A49" s="586"/>
      <c r="B49" s="587"/>
      <c r="C49" s="587"/>
      <c r="D49" s="587"/>
      <c r="E49" s="587"/>
      <c r="F49" s="587"/>
      <c r="G49" s="587"/>
      <c r="H49" s="497"/>
      <c r="I49" s="497"/>
      <c r="J49" s="574"/>
      <c r="K49" s="699" t="s">
        <v>339</v>
      </c>
      <c r="L49" s="497"/>
      <c r="M49" s="497"/>
      <c r="N49" s="497"/>
      <c r="O49" s="497"/>
      <c r="P49" s="700" t="s">
        <v>340</v>
      </c>
      <c r="Q49" s="578"/>
    </row>
    <row r="50" spans="1:17" ht="12.75">
      <c r="A50" s="589"/>
      <c r="B50" s="96"/>
      <c r="C50" s="96"/>
      <c r="D50" s="96"/>
      <c r="E50" s="96"/>
      <c r="F50" s="96"/>
      <c r="G50" s="96"/>
      <c r="H50" s="497"/>
      <c r="I50" s="497"/>
      <c r="J50" s="497"/>
      <c r="K50" s="497"/>
      <c r="L50" s="497"/>
      <c r="M50" s="497"/>
      <c r="N50" s="497"/>
      <c r="O50" s="497"/>
      <c r="P50" s="497"/>
      <c r="Q50" s="578"/>
    </row>
    <row r="51" spans="1:17" ht="12.75">
      <c r="A51" s="589"/>
      <c r="B51" s="96"/>
      <c r="C51" s="96"/>
      <c r="D51" s="96"/>
      <c r="E51" s="96"/>
      <c r="F51" s="96"/>
      <c r="G51" s="96"/>
      <c r="H51" s="497"/>
      <c r="I51" s="497"/>
      <c r="J51" s="497"/>
      <c r="K51" s="497"/>
      <c r="L51" s="497"/>
      <c r="M51" s="497"/>
      <c r="N51" s="497"/>
      <c r="O51" s="497"/>
      <c r="P51" s="497"/>
      <c r="Q51" s="578"/>
    </row>
    <row r="52" spans="1:17" ht="23.25">
      <c r="A52" s="583" t="s">
        <v>330</v>
      </c>
      <c r="B52" s="591"/>
      <c r="C52" s="591"/>
      <c r="D52" s="592"/>
      <c r="E52" s="592"/>
      <c r="F52" s="593"/>
      <c r="G52" s="592"/>
      <c r="H52" s="497"/>
      <c r="I52" s="497"/>
      <c r="J52" s="497"/>
      <c r="K52" s="701">
        <f>K43</f>
        <v>0.6919000000000001</v>
      </c>
      <c r="L52" s="587" t="s">
        <v>328</v>
      </c>
      <c r="M52" s="497"/>
      <c r="N52" s="497"/>
      <c r="O52" s="497"/>
      <c r="P52" s="701">
        <f>P43</f>
        <v>0.0827</v>
      </c>
      <c r="Q52" s="702" t="s">
        <v>328</v>
      </c>
    </row>
    <row r="53" spans="1:17" ht="23.25">
      <c r="A53" s="703"/>
      <c r="B53" s="597"/>
      <c r="C53" s="597"/>
      <c r="D53" s="584"/>
      <c r="E53" s="584"/>
      <c r="F53" s="598"/>
      <c r="G53" s="584"/>
      <c r="H53" s="497"/>
      <c r="I53" s="497"/>
      <c r="J53" s="497"/>
      <c r="K53" s="696"/>
      <c r="L53" s="650"/>
      <c r="M53" s="497"/>
      <c r="N53" s="497"/>
      <c r="O53" s="497"/>
      <c r="P53" s="696"/>
      <c r="Q53" s="704"/>
    </row>
    <row r="54" spans="1:17" ht="23.25">
      <c r="A54" s="705" t="s">
        <v>329</v>
      </c>
      <c r="B54" s="45"/>
      <c r="C54" s="45"/>
      <c r="D54" s="584"/>
      <c r="E54" s="584"/>
      <c r="F54" s="601"/>
      <c r="G54" s="592"/>
      <c r="H54" s="497"/>
      <c r="I54" s="497"/>
      <c r="J54" s="497"/>
      <c r="K54" s="701">
        <f>'STEPPED UP GENCO'!K42</f>
        <v>0.04680558674999999</v>
      </c>
      <c r="L54" s="587" t="s">
        <v>328</v>
      </c>
      <c r="M54" s="497"/>
      <c r="N54" s="497"/>
      <c r="O54" s="497"/>
      <c r="P54" s="701">
        <f>'STEPPED UP GENCO'!P42</f>
        <v>-0.0340049853</v>
      </c>
      <c r="Q54" s="702" t="s">
        <v>328</v>
      </c>
    </row>
    <row r="55" spans="1:17" ht="6.75" customHeight="1">
      <c r="A55" s="602"/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578"/>
    </row>
    <row r="56" spans="1:17" ht="6.75" customHeight="1">
      <c r="A56" s="602"/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578"/>
    </row>
    <row r="57" spans="1:17" ht="6.75" customHeight="1">
      <c r="A57" s="602"/>
      <c r="B57" s="497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578"/>
    </row>
    <row r="58" spans="1:17" ht="26.25" customHeight="1">
      <c r="A58" s="602"/>
      <c r="B58" s="497"/>
      <c r="C58" s="497"/>
      <c r="D58" s="497"/>
      <c r="E58" s="497"/>
      <c r="F58" s="497"/>
      <c r="G58" s="497"/>
      <c r="H58" s="591"/>
      <c r="I58" s="591"/>
      <c r="J58" s="706" t="s">
        <v>331</v>
      </c>
      <c r="K58" s="701">
        <f>SUM(K52:K57)</f>
        <v>0.7387055867500001</v>
      </c>
      <c r="L58" s="707" t="s">
        <v>328</v>
      </c>
      <c r="M58" s="285"/>
      <c r="N58" s="285"/>
      <c r="O58" s="285"/>
      <c r="P58" s="701">
        <f>SUM(P52:P57)</f>
        <v>0.0486950147</v>
      </c>
      <c r="Q58" s="707" t="s">
        <v>328</v>
      </c>
    </row>
    <row r="59" spans="1:17" ht="3" customHeight="1" thickBot="1">
      <c r="A59" s="603"/>
      <c r="B59" s="579"/>
      <c r="C59" s="579"/>
      <c r="D59" s="579"/>
      <c r="E59" s="579"/>
      <c r="F59" s="579"/>
      <c r="G59" s="579"/>
      <c r="H59" s="579"/>
      <c r="I59" s="579"/>
      <c r="J59" s="579"/>
      <c r="K59" s="579"/>
      <c r="L59" s="579"/>
      <c r="M59" s="579"/>
      <c r="N59" s="579"/>
      <c r="O59" s="579"/>
      <c r="P59" s="579"/>
      <c r="Q59" s="58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Q28" sqref="Q28"/>
    </sheetView>
  </sheetViews>
  <sheetFormatPr defaultColWidth="9.140625" defaultRowHeight="12.75"/>
  <cols>
    <col min="1" max="1" width="5.140625" style="454" customWidth="1"/>
    <col min="2" max="2" width="36.8515625" style="454" customWidth="1"/>
    <col min="3" max="3" width="14.8515625" style="454" bestFit="1" customWidth="1"/>
    <col min="4" max="4" width="9.8515625" style="454" customWidth="1"/>
    <col min="5" max="5" width="16.8515625" style="454" customWidth="1"/>
    <col min="6" max="6" width="11.421875" style="454" customWidth="1"/>
    <col min="7" max="7" width="13.421875" style="454" customWidth="1"/>
    <col min="8" max="8" width="13.8515625" style="454" customWidth="1"/>
    <col min="9" max="9" width="11.00390625" style="454" customWidth="1"/>
    <col min="10" max="10" width="11.28125" style="454" customWidth="1"/>
    <col min="11" max="11" width="15.28125" style="454" customWidth="1"/>
    <col min="12" max="12" width="14.00390625" style="454" customWidth="1"/>
    <col min="13" max="13" width="13.00390625" style="454" customWidth="1"/>
    <col min="14" max="14" width="11.140625" style="454" customWidth="1"/>
    <col min="15" max="15" width="13.00390625" style="454" customWidth="1"/>
    <col min="16" max="16" width="14.7109375" style="454" customWidth="1"/>
    <col min="17" max="17" width="20.00390625" style="454" customWidth="1"/>
    <col min="18" max="16384" width="9.140625" style="454" customWidth="1"/>
  </cols>
  <sheetData>
    <row r="1" ht="26.25">
      <c r="A1" s="1" t="s">
        <v>237</v>
      </c>
    </row>
    <row r="2" spans="1:17" ht="16.5" customHeight="1">
      <c r="A2" s="295" t="s">
        <v>238</v>
      </c>
      <c r="P2" s="708" t="str">
        <f>NDPL!Q1</f>
        <v>DECEMBER -2017</v>
      </c>
      <c r="Q2" s="709"/>
    </row>
    <row r="3" spans="1:8" ht="23.25">
      <c r="A3" s="187" t="s">
        <v>285</v>
      </c>
      <c r="H3" s="554"/>
    </row>
    <row r="4" spans="1:16" ht="24" thickBot="1">
      <c r="A4" s="3"/>
      <c r="G4" s="497"/>
      <c r="H4" s="497"/>
      <c r="I4" s="48" t="s">
        <v>397</v>
      </c>
      <c r="J4" s="497"/>
      <c r="K4" s="497"/>
      <c r="L4" s="497"/>
      <c r="M4" s="497"/>
      <c r="N4" s="48" t="s">
        <v>398</v>
      </c>
      <c r="O4" s="497"/>
      <c r="P4" s="497"/>
    </row>
    <row r="5" spans="1:17" ht="43.5" customHeight="1" thickBot="1" thickTop="1">
      <c r="A5" s="555" t="s">
        <v>8</v>
      </c>
      <c r="B5" s="527" t="s">
        <v>9</v>
      </c>
      <c r="C5" s="528" t="s">
        <v>1</v>
      </c>
      <c r="D5" s="528" t="s">
        <v>2</v>
      </c>
      <c r="E5" s="528" t="s">
        <v>3</v>
      </c>
      <c r="F5" s="528" t="s">
        <v>10</v>
      </c>
      <c r="G5" s="526" t="str">
        <f>NDPL!G5</f>
        <v>FINAL READING 01/01/2018</v>
      </c>
      <c r="H5" s="528" t="str">
        <f>NDPL!H5</f>
        <v>INTIAL READING 01/12/2017</v>
      </c>
      <c r="I5" s="528" t="s">
        <v>4</v>
      </c>
      <c r="J5" s="528" t="s">
        <v>5</v>
      </c>
      <c r="K5" s="556" t="s">
        <v>6</v>
      </c>
      <c r="L5" s="526" t="str">
        <f>NDPL!G5</f>
        <v>FINAL READING 01/01/2018</v>
      </c>
      <c r="M5" s="528" t="str">
        <f>NDPL!H5</f>
        <v>INTIAL READING 01/12/2017</v>
      </c>
      <c r="N5" s="528" t="s">
        <v>4</v>
      </c>
      <c r="O5" s="528" t="s">
        <v>5</v>
      </c>
      <c r="P5" s="556" t="s">
        <v>6</v>
      </c>
      <c r="Q5" s="556" t="s">
        <v>309</v>
      </c>
    </row>
    <row r="6" ht="14.25" thickBot="1" thickTop="1"/>
    <row r="7" spans="1:17" ht="19.5" customHeight="1" thickTop="1">
      <c r="A7" s="278"/>
      <c r="B7" s="279" t="s">
        <v>252</v>
      </c>
      <c r="C7" s="280"/>
      <c r="D7" s="280"/>
      <c r="E7" s="280"/>
      <c r="F7" s="281"/>
      <c r="G7" s="97"/>
      <c r="H7" s="91"/>
      <c r="I7" s="91"/>
      <c r="J7" s="91"/>
      <c r="K7" s="94"/>
      <c r="L7" s="99"/>
      <c r="M7" s="466"/>
      <c r="N7" s="466"/>
      <c r="O7" s="466"/>
      <c r="P7" s="617"/>
      <c r="Q7" s="563"/>
    </row>
    <row r="8" spans="1:17" ht="19.5" customHeight="1">
      <c r="A8" s="259"/>
      <c r="B8" s="282" t="s">
        <v>253</v>
      </c>
      <c r="C8" s="283"/>
      <c r="D8" s="283"/>
      <c r="E8" s="283"/>
      <c r="F8" s="284"/>
      <c r="G8" s="38"/>
      <c r="H8" s="44"/>
      <c r="I8" s="44"/>
      <c r="J8" s="44"/>
      <c r="K8" s="42"/>
      <c r="L8" s="100"/>
      <c r="M8" s="497"/>
      <c r="N8" s="497"/>
      <c r="O8" s="497"/>
      <c r="P8" s="710"/>
      <c r="Q8" s="458"/>
    </row>
    <row r="9" spans="1:17" s="753" customFormat="1" ht="19.5" customHeight="1">
      <c r="A9" s="804">
        <v>1</v>
      </c>
      <c r="B9" s="814" t="s">
        <v>254</v>
      </c>
      <c r="C9" s="815">
        <v>4864817</v>
      </c>
      <c r="D9" s="768" t="s">
        <v>12</v>
      </c>
      <c r="E9" s="777" t="s">
        <v>346</v>
      </c>
      <c r="F9" s="816">
        <v>100</v>
      </c>
      <c r="G9" s="809">
        <v>995026</v>
      </c>
      <c r="H9" s="815">
        <v>997786</v>
      </c>
      <c r="I9" s="817">
        <f>G9-H9</f>
        <v>-2760</v>
      </c>
      <c r="J9" s="817">
        <f>$F9*I9</f>
        <v>-276000</v>
      </c>
      <c r="K9" s="818">
        <f>J9/1000000</f>
        <v>-0.276</v>
      </c>
      <c r="L9" s="809">
        <v>2002</v>
      </c>
      <c r="M9" s="815">
        <v>2002</v>
      </c>
      <c r="N9" s="817">
        <f>L9-M9</f>
        <v>0</v>
      </c>
      <c r="O9" s="817">
        <f>$F9*N9</f>
        <v>0</v>
      </c>
      <c r="P9" s="818">
        <f>O9/1000000</f>
        <v>0</v>
      </c>
      <c r="Q9" s="782"/>
    </row>
    <row r="10" spans="1:17" s="753" customFormat="1" ht="19.5" customHeight="1">
      <c r="A10" s="804">
        <v>2</v>
      </c>
      <c r="B10" s="814" t="s">
        <v>255</v>
      </c>
      <c r="C10" s="815">
        <v>4864794</v>
      </c>
      <c r="D10" s="768" t="s">
        <v>12</v>
      </c>
      <c r="E10" s="777" t="s">
        <v>346</v>
      </c>
      <c r="F10" s="816">
        <v>100</v>
      </c>
      <c r="G10" s="809">
        <v>48177</v>
      </c>
      <c r="H10" s="810">
        <v>44900</v>
      </c>
      <c r="I10" s="817">
        <f>G10-H10</f>
        <v>3277</v>
      </c>
      <c r="J10" s="817">
        <f>$F10*I10</f>
        <v>327700</v>
      </c>
      <c r="K10" s="818">
        <f>J10/1000000</f>
        <v>0.3277</v>
      </c>
      <c r="L10" s="809">
        <v>5269</v>
      </c>
      <c r="M10" s="810">
        <v>5269</v>
      </c>
      <c r="N10" s="817">
        <f>L10-M10</f>
        <v>0</v>
      </c>
      <c r="O10" s="817">
        <f>$F10*N10</f>
        <v>0</v>
      </c>
      <c r="P10" s="818">
        <f>O10/1000000</f>
        <v>0</v>
      </c>
      <c r="Q10" s="752"/>
    </row>
    <row r="11" spans="1:17" ht="19.5" customHeight="1">
      <c r="A11" s="259">
        <v>3</v>
      </c>
      <c r="B11" s="285" t="s">
        <v>256</v>
      </c>
      <c r="C11" s="283">
        <v>4864896</v>
      </c>
      <c r="D11" s="269" t="s">
        <v>12</v>
      </c>
      <c r="E11" s="96" t="s">
        <v>346</v>
      </c>
      <c r="F11" s="284">
        <v>500</v>
      </c>
      <c r="G11" s="450">
        <v>8673</v>
      </c>
      <c r="H11" s="451">
        <v>8825</v>
      </c>
      <c r="I11" s="453">
        <f>G11-H11</f>
        <v>-152</v>
      </c>
      <c r="J11" s="453">
        <f>$F11*I11</f>
        <v>-76000</v>
      </c>
      <c r="K11" s="508">
        <f>J11/1000000</f>
        <v>-0.076</v>
      </c>
      <c r="L11" s="450">
        <v>2082</v>
      </c>
      <c r="M11" s="451">
        <v>2082</v>
      </c>
      <c r="N11" s="453">
        <f>L11-M11</f>
        <v>0</v>
      </c>
      <c r="O11" s="453">
        <f>$F11*N11</f>
        <v>0</v>
      </c>
      <c r="P11" s="508">
        <f>O11/1000000</f>
        <v>0</v>
      </c>
      <c r="Q11" s="458"/>
    </row>
    <row r="12" spans="1:17" ht="19.5" customHeight="1">
      <c r="A12" s="259">
        <v>4</v>
      </c>
      <c r="B12" s="285" t="s">
        <v>257</v>
      </c>
      <c r="C12" s="283">
        <v>4864863</v>
      </c>
      <c r="D12" s="269" t="s">
        <v>12</v>
      </c>
      <c r="E12" s="96" t="s">
        <v>346</v>
      </c>
      <c r="F12" s="726">
        <v>937.5</v>
      </c>
      <c r="G12" s="450">
        <v>999734</v>
      </c>
      <c r="H12" s="451">
        <v>999500</v>
      </c>
      <c r="I12" s="453">
        <f>G12-H12</f>
        <v>234</v>
      </c>
      <c r="J12" s="453">
        <f>$F12*I12</f>
        <v>219375</v>
      </c>
      <c r="K12" s="508">
        <f>J12/1000000</f>
        <v>0.219375</v>
      </c>
      <c r="L12" s="450">
        <v>143</v>
      </c>
      <c r="M12" s="451">
        <v>143</v>
      </c>
      <c r="N12" s="453">
        <f>L12-M12</f>
        <v>0</v>
      </c>
      <c r="O12" s="453">
        <f>$F12*N12</f>
        <v>0</v>
      </c>
      <c r="P12" s="508">
        <f>O12/1000000</f>
        <v>0</v>
      </c>
      <c r="Q12" s="727"/>
    </row>
    <row r="13" spans="1:17" ht="19.5" customHeight="1">
      <c r="A13" s="259"/>
      <c r="B13" s="282" t="s">
        <v>258</v>
      </c>
      <c r="C13" s="283"/>
      <c r="D13" s="269"/>
      <c r="E13" s="84"/>
      <c r="F13" s="284"/>
      <c r="G13" s="260"/>
      <c r="H13" s="275"/>
      <c r="I13" s="275"/>
      <c r="J13" s="275"/>
      <c r="K13" s="290"/>
      <c r="L13" s="296"/>
      <c r="M13" s="275"/>
      <c r="N13" s="275"/>
      <c r="O13" s="275"/>
      <c r="P13" s="515"/>
      <c r="Q13" s="458"/>
    </row>
    <row r="14" spans="1:17" ht="19.5" customHeight="1">
      <c r="A14" s="259"/>
      <c r="B14" s="282"/>
      <c r="C14" s="283"/>
      <c r="D14" s="269"/>
      <c r="E14" s="84"/>
      <c r="F14" s="284"/>
      <c r="G14" s="260"/>
      <c r="H14" s="275"/>
      <c r="I14" s="275"/>
      <c r="J14" s="275"/>
      <c r="K14" s="290"/>
      <c r="L14" s="296"/>
      <c r="M14" s="275"/>
      <c r="N14" s="275"/>
      <c r="O14" s="275"/>
      <c r="P14" s="515"/>
      <c r="Q14" s="458"/>
    </row>
    <row r="15" spans="1:17" ht="19.5" customHeight="1">
      <c r="A15" s="259">
        <v>5</v>
      </c>
      <c r="B15" s="285" t="s">
        <v>259</v>
      </c>
      <c r="C15" s="283">
        <v>5129957</v>
      </c>
      <c r="D15" s="269" t="s">
        <v>12</v>
      </c>
      <c r="E15" s="96" t="s">
        <v>346</v>
      </c>
      <c r="F15" s="284">
        <v>250</v>
      </c>
      <c r="G15" s="450">
        <v>989956</v>
      </c>
      <c r="H15" s="451">
        <v>991776</v>
      </c>
      <c r="I15" s="453">
        <f>G15-H15</f>
        <v>-1820</v>
      </c>
      <c r="J15" s="453">
        <f>$F15*I15</f>
        <v>-455000</v>
      </c>
      <c r="K15" s="508">
        <f>J15/1000000</f>
        <v>-0.455</v>
      </c>
      <c r="L15" s="450">
        <v>983682</v>
      </c>
      <c r="M15" s="451">
        <v>983682</v>
      </c>
      <c r="N15" s="453">
        <f>L15-M15</f>
        <v>0</v>
      </c>
      <c r="O15" s="453">
        <f>$F15*N15</f>
        <v>0</v>
      </c>
      <c r="P15" s="508">
        <f>O15/1000000</f>
        <v>0</v>
      </c>
      <c r="Q15" s="458"/>
    </row>
    <row r="16" spans="1:17" ht="19.5" customHeight="1">
      <c r="A16" s="259">
        <v>6</v>
      </c>
      <c r="B16" s="285" t="s">
        <v>260</v>
      </c>
      <c r="C16" s="283">
        <v>4864881</v>
      </c>
      <c r="D16" s="269" t="s">
        <v>12</v>
      </c>
      <c r="E16" s="96" t="s">
        <v>346</v>
      </c>
      <c r="F16" s="284">
        <v>-500</v>
      </c>
      <c r="G16" s="450">
        <v>980613</v>
      </c>
      <c r="H16" s="451">
        <v>980991</v>
      </c>
      <c r="I16" s="453">
        <f>G16-H16</f>
        <v>-378</v>
      </c>
      <c r="J16" s="453">
        <f>$F16*I16</f>
        <v>189000</v>
      </c>
      <c r="K16" s="508">
        <f>J16/1000000</f>
        <v>0.189</v>
      </c>
      <c r="L16" s="450">
        <v>976341</v>
      </c>
      <c r="M16" s="451">
        <v>976404</v>
      </c>
      <c r="N16" s="453">
        <f>L16-M16</f>
        <v>-63</v>
      </c>
      <c r="O16" s="453">
        <f>$F16*N16</f>
        <v>31500</v>
      </c>
      <c r="P16" s="508">
        <f>O16/1000000</f>
        <v>0.0315</v>
      </c>
      <c r="Q16" s="458"/>
    </row>
    <row r="17" spans="1:17" ht="19.5" customHeight="1">
      <c r="A17" s="259">
        <v>7</v>
      </c>
      <c r="B17" s="285" t="s">
        <v>275</v>
      </c>
      <c r="C17" s="283">
        <v>4902559</v>
      </c>
      <c r="D17" s="269" t="s">
        <v>12</v>
      </c>
      <c r="E17" s="96" t="s">
        <v>346</v>
      </c>
      <c r="F17" s="284">
        <v>300</v>
      </c>
      <c r="G17" s="450">
        <v>999999</v>
      </c>
      <c r="H17" s="451">
        <v>999999</v>
      </c>
      <c r="I17" s="453">
        <f>G17-H17</f>
        <v>0</v>
      </c>
      <c r="J17" s="453">
        <f>$F17*I17</f>
        <v>0</v>
      </c>
      <c r="K17" s="508">
        <f>J17/1000000</f>
        <v>0</v>
      </c>
      <c r="L17" s="450">
        <v>999983</v>
      </c>
      <c r="M17" s="451">
        <v>999983</v>
      </c>
      <c r="N17" s="453">
        <f>L17-M17</f>
        <v>0</v>
      </c>
      <c r="O17" s="453">
        <f>$F17*N17</f>
        <v>0</v>
      </c>
      <c r="P17" s="508">
        <f>O17/1000000</f>
        <v>0</v>
      </c>
      <c r="Q17" s="458"/>
    </row>
    <row r="18" spans="1:17" ht="19.5" customHeight="1">
      <c r="A18" s="259"/>
      <c r="B18" s="282"/>
      <c r="C18" s="283"/>
      <c r="D18" s="269"/>
      <c r="E18" s="96"/>
      <c r="F18" s="284"/>
      <c r="G18" s="95"/>
      <c r="H18" s="84"/>
      <c r="I18" s="44"/>
      <c r="J18" s="44"/>
      <c r="K18" s="98"/>
      <c r="L18" s="298"/>
      <c r="M18" s="498"/>
      <c r="N18" s="498"/>
      <c r="O18" s="498"/>
      <c r="P18" s="499"/>
      <c r="Q18" s="458"/>
    </row>
    <row r="19" spans="1:17" ht="19.5" customHeight="1">
      <c r="A19" s="259"/>
      <c r="B19" s="285"/>
      <c r="C19" s="283"/>
      <c r="D19" s="269"/>
      <c r="E19" s="96"/>
      <c r="F19" s="284"/>
      <c r="G19" s="95"/>
      <c r="H19" s="84"/>
      <c r="I19" s="44"/>
      <c r="J19" s="44"/>
      <c r="K19" s="98"/>
      <c r="L19" s="298"/>
      <c r="M19" s="498"/>
      <c r="N19" s="498"/>
      <c r="O19" s="498"/>
      <c r="P19" s="499"/>
      <c r="Q19" s="458"/>
    </row>
    <row r="20" spans="1:17" ht="19.5" customHeight="1">
      <c r="A20" s="259"/>
      <c r="B20" s="282" t="s">
        <v>261</v>
      </c>
      <c r="C20" s="283"/>
      <c r="D20" s="269"/>
      <c r="E20" s="96"/>
      <c r="F20" s="286"/>
      <c r="G20" s="95"/>
      <c r="H20" s="84"/>
      <c r="I20" s="41"/>
      <c r="J20" s="45"/>
      <c r="K20" s="292">
        <f>SUM(K9:K19)</f>
        <v>-0.07092500000000007</v>
      </c>
      <c r="L20" s="299"/>
      <c r="M20" s="275"/>
      <c r="N20" s="275"/>
      <c r="O20" s="275"/>
      <c r="P20" s="293">
        <f>SUM(P9:P19)</f>
        <v>0.0315</v>
      </c>
      <c r="Q20" s="458"/>
    </row>
    <row r="21" spans="1:17" ht="19.5" customHeight="1">
      <c r="A21" s="259"/>
      <c r="B21" s="282" t="s">
        <v>262</v>
      </c>
      <c r="C21" s="283"/>
      <c r="D21" s="269"/>
      <c r="E21" s="96"/>
      <c r="F21" s="286"/>
      <c r="G21" s="95"/>
      <c r="H21" s="84"/>
      <c r="I21" s="41"/>
      <c r="J21" s="41"/>
      <c r="K21" s="98"/>
      <c r="L21" s="298"/>
      <c r="M21" s="498"/>
      <c r="N21" s="498"/>
      <c r="O21" s="498"/>
      <c r="P21" s="499"/>
      <c r="Q21" s="458"/>
    </row>
    <row r="22" spans="1:17" ht="19.5" customHeight="1">
      <c r="A22" s="259"/>
      <c r="B22" s="282" t="s">
        <v>263</v>
      </c>
      <c r="C22" s="283"/>
      <c r="D22" s="269"/>
      <c r="E22" s="96"/>
      <c r="F22" s="286"/>
      <c r="G22" s="95"/>
      <c r="H22" s="84"/>
      <c r="I22" s="41"/>
      <c r="J22" s="41"/>
      <c r="K22" s="98"/>
      <c r="L22" s="298"/>
      <c r="M22" s="498"/>
      <c r="N22" s="498"/>
      <c r="O22" s="498"/>
      <c r="P22" s="499"/>
      <c r="Q22" s="458"/>
    </row>
    <row r="23" spans="1:17" s="753" customFormat="1" ht="19.5" customHeight="1">
      <c r="A23" s="804">
        <v>8</v>
      </c>
      <c r="B23" s="814" t="s">
        <v>264</v>
      </c>
      <c r="C23" s="815">
        <v>4864796</v>
      </c>
      <c r="D23" s="768" t="s">
        <v>12</v>
      </c>
      <c r="E23" s="777" t="s">
        <v>346</v>
      </c>
      <c r="F23" s="816">
        <v>200</v>
      </c>
      <c r="G23" s="809">
        <v>989219</v>
      </c>
      <c r="H23" s="810">
        <v>988719</v>
      </c>
      <c r="I23" s="817">
        <f>G23-H23</f>
        <v>500</v>
      </c>
      <c r="J23" s="817">
        <f>$F23*I23</f>
        <v>100000</v>
      </c>
      <c r="K23" s="818">
        <f>J23/1000000</f>
        <v>0.1</v>
      </c>
      <c r="L23" s="809">
        <v>999926</v>
      </c>
      <c r="M23" s="810">
        <v>999926</v>
      </c>
      <c r="N23" s="817">
        <f>L23-M23</f>
        <v>0</v>
      </c>
      <c r="O23" s="817">
        <f>$F23*N23</f>
        <v>0</v>
      </c>
      <c r="P23" s="818">
        <f>O23/1000000</f>
        <v>0</v>
      </c>
      <c r="Q23" s="782"/>
    </row>
    <row r="24" spans="1:17" ht="21" customHeight="1">
      <c r="A24" s="259">
        <v>9</v>
      </c>
      <c r="B24" s="285" t="s">
        <v>265</v>
      </c>
      <c r="C24" s="283">
        <v>4864932</v>
      </c>
      <c r="D24" s="269" t="s">
        <v>12</v>
      </c>
      <c r="E24" s="96" t="s">
        <v>346</v>
      </c>
      <c r="F24" s="284">
        <v>375</v>
      </c>
      <c r="G24" s="450">
        <v>895096</v>
      </c>
      <c r="H24" s="451">
        <v>898445</v>
      </c>
      <c r="I24" s="453">
        <f>G24-H24</f>
        <v>-3349</v>
      </c>
      <c r="J24" s="453">
        <f>$F24*I24</f>
        <v>-1255875</v>
      </c>
      <c r="K24" s="508">
        <f>J24/1000000</f>
        <v>-1.255875</v>
      </c>
      <c r="L24" s="450">
        <v>996596</v>
      </c>
      <c r="M24" s="451">
        <v>996596</v>
      </c>
      <c r="N24" s="453">
        <f>L24-M24</f>
        <v>0</v>
      </c>
      <c r="O24" s="453">
        <f>$F24*N24</f>
        <v>0</v>
      </c>
      <c r="P24" s="508">
        <f>O24/1000000</f>
        <v>0</v>
      </c>
      <c r="Q24" s="464"/>
    </row>
    <row r="25" spans="1:17" ht="19.5" customHeight="1">
      <c r="A25" s="259"/>
      <c r="B25" s="282" t="s">
        <v>266</v>
      </c>
      <c r="C25" s="285"/>
      <c r="D25" s="269"/>
      <c r="E25" s="96"/>
      <c r="F25" s="286"/>
      <c r="G25" s="95"/>
      <c r="H25" s="84"/>
      <c r="I25" s="41"/>
      <c r="J25" s="45"/>
      <c r="K25" s="293">
        <f>SUM(K23:K24)</f>
        <v>-1.155875</v>
      </c>
      <c r="L25" s="299"/>
      <c r="M25" s="275"/>
      <c r="N25" s="275"/>
      <c r="O25" s="275"/>
      <c r="P25" s="293">
        <f>SUM(P23:P24)</f>
        <v>0</v>
      </c>
      <c r="Q25" s="458"/>
    </row>
    <row r="26" spans="1:17" ht="19.5" customHeight="1">
      <c r="A26" s="259"/>
      <c r="B26" s="282" t="s">
        <v>267</v>
      </c>
      <c r="C26" s="283"/>
      <c r="D26" s="269"/>
      <c r="E26" s="84"/>
      <c r="F26" s="284"/>
      <c r="G26" s="95"/>
      <c r="H26" s="84"/>
      <c r="I26" s="44"/>
      <c r="J26" s="40"/>
      <c r="K26" s="98"/>
      <c r="L26" s="298"/>
      <c r="M26" s="498"/>
      <c r="N26" s="498"/>
      <c r="O26" s="498"/>
      <c r="P26" s="499"/>
      <c r="Q26" s="458"/>
    </row>
    <row r="27" spans="1:17" ht="19.5" customHeight="1">
      <c r="A27" s="259"/>
      <c r="B27" s="282" t="s">
        <v>263</v>
      </c>
      <c r="C27" s="283"/>
      <c r="D27" s="269"/>
      <c r="E27" s="84"/>
      <c r="F27" s="284"/>
      <c r="G27" s="95"/>
      <c r="H27" s="84"/>
      <c r="I27" s="44"/>
      <c r="J27" s="40"/>
      <c r="K27" s="98"/>
      <c r="L27" s="298"/>
      <c r="M27" s="498"/>
      <c r="N27" s="498"/>
      <c r="O27" s="498"/>
      <c r="P27" s="499"/>
      <c r="Q27" s="458"/>
    </row>
    <row r="28" spans="1:17" s="753" customFormat="1" ht="19.5" customHeight="1">
      <c r="A28" s="804">
        <v>10</v>
      </c>
      <c r="B28" s="814" t="s">
        <v>268</v>
      </c>
      <c r="C28" s="815">
        <v>4864819</v>
      </c>
      <c r="D28" s="768" t="s">
        <v>12</v>
      </c>
      <c r="E28" s="777" t="s">
        <v>346</v>
      </c>
      <c r="F28" s="819">
        <v>200</v>
      </c>
      <c r="G28" s="809">
        <v>304014</v>
      </c>
      <c r="H28" s="810">
        <v>302154</v>
      </c>
      <c r="I28" s="817">
        <f aca="true" t="shared" si="0" ref="I28:I33">G28-H28</f>
        <v>1860</v>
      </c>
      <c r="J28" s="817">
        <f aca="true" t="shared" si="1" ref="J28:J33">$F28*I28</f>
        <v>372000</v>
      </c>
      <c r="K28" s="818">
        <f aca="true" t="shared" si="2" ref="K28:K33">J28/1000000</f>
        <v>0.372</v>
      </c>
      <c r="L28" s="809">
        <v>284329</v>
      </c>
      <c r="M28" s="810">
        <v>284329</v>
      </c>
      <c r="N28" s="817">
        <f aca="true" t="shared" si="3" ref="N28:N33">L28-M28</f>
        <v>0</v>
      </c>
      <c r="O28" s="817">
        <f aca="true" t="shared" si="4" ref="O28:O33">$F28*N28</f>
        <v>0</v>
      </c>
      <c r="P28" s="818">
        <f aca="true" t="shared" si="5" ref="P28:P33">O28/1000000</f>
        <v>0</v>
      </c>
      <c r="Q28" s="752" t="s">
        <v>458</v>
      </c>
    </row>
    <row r="29" spans="1:17" ht="19.5" customHeight="1">
      <c r="A29" s="259">
        <v>11</v>
      </c>
      <c r="B29" s="285" t="s">
        <v>269</v>
      </c>
      <c r="C29" s="283">
        <v>5295125</v>
      </c>
      <c r="D29" s="269" t="s">
        <v>12</v>
      </c>
      <c r="E29" s="96" t="s">
        <v>346</v>
      </c>
      <c r="F29" s="509">
        <v>100</v>
      </c>
      <c r="G29" s="450">
        <v>285007</v>
      </c>
      <c r="H29" s="451">
        <v>273439</v>
      </c>
      <c r="I29" s="453">
        <f>G29-H29</f>
        <v>11568</v>
      </c>
      <c r="J29" s="453">
        <f>$F29*I29</f>
        <v>1156800</v>
      </c>
      <c r="K29" s="508">
        <f>J29/1000000</f>
        <v>1.1568</v>
      </c>
      <c r="L29" s="450">
        <v>998711</v>
      </c>
      <c r="M29" s="451">
        <v>998711</v>
      </c>
      <c r="N29" s="453">
        <f>L29-M29</f>
        <v>0</v>
      </c>
      <c r="O29" s="453">
        <f>$F29*N29</f>
        <v>0</v>
      </c>
      <c r="P29" s="508">
        <f>O29/1000000</f>
        <v>0</v>
      </c>
      <c r="Q29" s="458"/>
    </row>
    <row r="30" spans="1:17" ht="19.5" customHeight="1">
      <c r="A30" s="259">
        <v>12</v>
      </c>
      <c r="B30" s="285" t="s">
        <v>270</v>
      </c>
      <c r="C30" s="283">
        <v>5295126</v>
      </c>
      <c r="D30" s="269" t="s">
        <v>12</v>
      </c>
      <c r="E30" s="96" t="s">
        <v>346</v>
      </c>
      <c r="F30" s="509">
        <v>62.5</v>
      </c>
      <c r="G30" s="450">
        <v>211398</v>
      </c>
      <c r="H30" s="451">
        <v>193347</v>
      </c>
      <c r="I30" s="453">
        <f>G30-H30</f>
        <v>18051</v>
      </c>
      <c r="J30" s="453">
        <f>$F30*I30</f>
        <v>1128187.5</v>
      </c>
      <c r="K30" s="508">
        <f>J30/1000000</f>
        <v>1.1281875</v>
      </c>
      <c r="L30" s="450">
        <v>985547</v>
      </c>
      <c r="M30" s="451">
        <v>985547</v>
      </c>
      <c r="N30" s="453">
        <f>L30-M30</f>
        <v>0</v>
      </c>
      <c r="O30" s="453">
        <f>$F30*N30</f>
        <v>0</v>
      </c>
      <c r="P30" s="508">
        <f>O30/1000000</f>
        <v>0</v>
      </c>
      <c r="Q30" s="458"/>
    </row>
    <row r="31" spans="1:17" ht="19.5" customHeight="1">
      <c r="A31" s="259">
        <v>13</v>
      </c>
      <c r="B31" s="285" t="s">
        <v>271</v>
      </c>
      <c r="C31" s="283">
        <v>4865179</v>
      </c>
      <c r="D31" s="269" t="s">
        <v>12</v>
      </c>
      <c r="E31" s="96" t="s">
        <v>346</v>
      </c>
      <c r="F31" s="509">
        <v>800</v>
      </c>
      <c r="G31" s="450">
        <v>1629</v>
      </c>
      <c r="H31" s="451">
        <v>1300</v>
      </c>
      <c r="I31" s="453">
        <f>G31-H31</f>
        <v>329</v>
      </c>
      <c r="J31" s="453">
        <f>$F31*I31</f>
        <v>263200</v>
      </c>
      <c r="K31" s="508">
        <f>J31/1000000</f>
        <v>0.2632</v>
      </c>
      <c r="L31" s="450">
        <v>1796</v>
      </c>
      <c r="M31" s="451">
        <v>1796</v>
      </c>
      <c r="N31" s="453">
        <f>L31-M31</f>
        <v>0</v>
      </c>
      <c r="O31" s="453">
        <f>$F31*N31</f>
        <v>0</v>
      </c>
      <c r="P31" s="508">
        <f>O31/1000000</f>
        <v>0</v>
      </c>
      <c r="Q31" s="458"/>
    </row>
    <row r="32" spans="1:17" s="753" customFormat="1" ht="19.5" customHeight="1">
      <c r="A32" s="804">
        <v>14</v>
      </c>
      <c r="B32" s="814" t="s">
        <v>272</v>
      </c>
      <c r="C32" s="815">
        <v>4864795</v>
      </c>
      <c r="D32" s="768" t="s">
        <v>12</v>
      </c>
      <c r="E32" s="777" t="s">
        <v>346</v>
      </c>
      <c r="F32" s="819">
        <v>100</v>
      </c>
      <c r="G32" s="809">
        <v>983534</v>
      </c>
      <c r="H32" s="810">
        <v>985219</v>
      </c>
      <c r="I32" s="817">
        <f t="shared" si="0"/>
        <v>-1685</v>
      </c>
      <c r="J32" s="817">
        <f t="shared" si="1"/>
        <v>-168500</v>
      </c>
      <c r="K32" s="818">
        <f t="shared" si="2"/>
        <v>-0.1685</v>
      </c>
      <c r="L32" s="809">
        <v>999283</v>
      </c>
      <c r="M32" s="810">
        <v>999283</v>
      </c>
      <c r="N32" s="817">
        <f t="shared" si="3"/>
        <v>0</v>
      </c>
      <c r="O32" s="817">
        <f t="shared" si="4"/>
        <v>0</v>
      </c>
      <c r="P32" s="818">
        <f t="shared" si="5"/>
        <v>0</v>
      </c>
      <c r="Q32" s="782"/>
    </row>
    <row r="33" spans="1:17" s="753" customFormat="1" ht="19.5" customHeight="1">
      <c r="A33" s="804">
        <v>15</v>
      </c>
      <c r="B33" s="814" t="s">
        <v>375</v>
      </c>
      <c r="C33" s="815">
        <v>4864821</v>
      </c>
      <c r="D33" s="768" t="s">
        <v>12</v>
      </c>
      <c r="E33" s="777" t="s">
        <v>346</v>
      </c>
      <c r="F33" s="819">
        <v>150</v>
      </c>
      <c r="G33" s="809">
        <v>999857</v>
      </c>
      <c r="H33" s="810">
        <v>999520</v>
      </c>
      <c r="I33" s="817">
        <f t="shared" si="0"/>
        <v>337</v>
      </c>
      <c r="J33" s="817">
        <f t="shared" si="1"/>
        <v>50550</v>
      </c>
      <c r="K33" s="818">
        <f t="shared" si="2"/>
        <v>0.05055</v>
      </c>
      <c r="L33" s="809">
        <v>984823</v>
      </c>
      <c r="M33" s="810">
        <v>984435</v>
      </c>
      <c r="N33" s="817">
        <f t="shared" si="3"/>
        <v>388</v>
      </c>
      <c r="O33" s="817">
        <f t="shared" si="4"/>
        <v>58200</v>
      </c>
      <c r="P33" s="820">
        <f t="shared" si="5"/>
        <v>0.0582</v>
      </c>
      <c r="Q33" s="821"/>
    </row>
    <row r="34" spans="1:17" ht="19.5" customHeight="1">
      <c r="A34" s="259"/>
      <c r="B34" s="282" t="s">
        <v>258</v>
      </c>
      <c r="C34" s="283"/>
      <c r="D34" s="269"/>
      <c r="E34" s="84"/>
      <c r="F34" s="284"/>
      <c r="G34" s="260"/>
      <c r="H34" s="275"/>
      <c r="I34" s="275"/>
      <c r="J34" s="291"/>
      <c r="K34" s="290"/>
      <c r="L34" s="296"/>
      <c r="M34" s="275"/>
      <c r="N34" s="275"/>
      <c r="O34" s="275"/>
      <c r="P34" s="515"/>
      <c r="Q34" s="458"/>
    </row>
    <row r="35" spans="1:17" ht="19.5" customHeight="1">
      <c r="A35" s="259">
        <v>16</v>
      </c>
      <c r="B35" s="285" t="s">
        <v>273</v>
      </c>
      <c r="C35" s="283">
        <v>4865185</v>
      </c>
      <c r="D35" s="269" t="s">
        <v>12</v>
      </c>
      <c r="E35" s="96" t="s">
        <v>346</v>
      </c>
      <c r="F35" s="509">
        <v>-2500</v>
      </c>
      <c r="G35" s="450">
        <v>998638</v>
      </c>
      <c r="H35" s="451">
        <v>998736</v>
      </c>
      <c r="I35" s="453">
        <f>G35-H35</f>
        <v>-98</v>
      </c>
      <c r="J35" s="453">
        <f>$F35*I35</f>
        <v>245000</v>
      </c>
      <c r="K35" s="508">
        <f>J35/1000000</f>
        <v>0.245</v>
      </c>
      <c r="L35" s="450">
        <v>3068</v>
      </c>
      <c r="M35" s="451">
        <v>3068</v>
      </c>
      <c r="N35" s="453">
        <f>L35-M35</f>
        <v>0</v>
      </c>
      <c r="O35" s="453">
        <f>$F35*N35</f>
        <v>0</v>
      </c>
      <c r="P35" s="514">
        <f>O35/1000000</f>
        <v>0</v>
      </c>
      <c r="Q35" s="469"/>
    </row>
    <row r="36" spans="1:17" ht="19.5" customHeight="1">
      <c r="A36" s="259">
        <v>17</v>
      </c>
      <c r="B36" s="285" t="s">
        <v>276</v>
      </c>
      <c r="C36" s="283">
        <v>4902559</v>
      </c>
      <c r="D36" s="269" t="s">
        <v>12</v>
      </c>
      <c r="E36" s="96" t="s">
        <v>346</v>
      </c>
      <c r="F36" s="283">
        <v>-300</v>
      </c>
      <c r="G36" s="450">
        <v>999999</v>
      </c>
      <c r="H36" s="451">
        <v>999999</v>
      </c>
      <c r="I36" s="453">
        <f>G36-H36</f>
        <v>0</v>
      </c>
      <c r="J36" s="453">
        <f>$F36*I36</f>
        <v>0</v>
      </c>
      <c r="K36" s="508">
        <f>J36/1000000</f>
        <v>0</v>
      </c>
      <c r="L36" s="450">
        <v>999983</v>
      </c>
      <c r="M36" s="451">
        <v>999983</v>
      </c>
      <c r="N36" s="453">
        <f>L36-M36</f>
        <v>0</v>
      </c>
      <c r="O36" s="453">
        <f>$F36*N36</f>
        <v>0</v>
      </c>
      <c r="P36" s="508">
        <f>O36/1000000</f>
        <v>0</v>
      </c>
      <c r="Q36" s="458"/>
    </row>
    <row r="37" spans="1:17" ht="19.5" customHeight="1" thickBot="1">
      <c r="A37" s="287"/>
      <c r="B37" s="288" t="s">
        <v>274</v>
      </c>
      <c r="C37" s="288"/>
      <c r="D37" s="288"/>
      <c r="E37" s="288"/>
      <c r="F37" s="288"/>
      <c r="G37" s="103"/>
      <c r="H37" s="102"/>
      <c r="I37" s="102"/>
      <c r="J37" s="102"/>
      <c r="K37" s="413">
        <f>SUM(K28:K36)</f>
        <v>3.0472374999999996</v>
      </c>
      <c r="L37" s="300"/>
      <c r="M37" s="711"/>
      <c r="N37" s="711"/>
      <c r="O37" s="711"/>
      <c r="P37" s="294">
        <f>SUM(P28:P36)</f>
        <v>0.0582</v>
      </c>
      <c r="Q37" s="575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1"/>
      <c r="M38" s="564"/>
      <c r="N38" s="564"/>
      <c r="O38" s="564"/>
      <c r="P38" s="564"/>
    </row>
    <row r="39" spans="11:16" ht="12.75">
      <c r="K39" s="564"/>
      <c r="L39" s="564"/>
      <c r="M39" s="564"/>
      <c r="N39" s="564"/>
      <c r="O39" s="564"/>
      <c r="P39" s="564"/>
    </row>
    <row r="40" spans="7:16" ht="12.75">
      <c r="G40" s="712"/>
      <c r="K40" s="564"/>
      <c r="L40" s="564"/>
      <c r="M40" s="564"/>
      <c r="N40" s="564"/>
      <c r="O40" s="564"/>
      <c r="P40" s="564"/>
    </row>
    <row r="41" spans="2:16" ht="21.75">
      <c r="B41" s="189" t="s">
        <v>332</v>
      </c>
      <c r="K41" s="713">
        <f>K20</f>
        <v>-0.07092500000000007</v>
      </c>
      <c r="L41" s="714"/>
      <c r="M41" s="714"/>
      <c r="N41" s="714"/>
      <c r="O41" s="714"/>
      <c r="P41" s="713">
        <f>P20</f>
        <v>0.0315</v>
      </c>
    </row>
    <row r="42" spans="2:16" ht="21.75">
      <c r="B42" s="189" t="s">
        <v>333</v>
      </c>
      <c r="K42" s="713">
        <f>K25</f>
        <v>-1.155875</v>
      </c>
      <c r="L42" s="714"/>
      <c r="M42" s="714"/>
      <c r="N42" s="714"/>
      <c r="O42" s="714"/>
      <c r="P42" s="713">
        <f>P25</f>
        <v>0</v>
      </c>
    </row>
    <row r="43" spans="2:16" ht="21.75">
      <c r="B43" s="189" t="s">
        <v>334</v>
      </c>
      <c r="K43" s="713">
        <f>K37</f>
        <v>3.0472374999999996</v>
      </c>
      <c r="L43" s="714"/>
      <c r="M43" s="714"/>
      <c r="N43" s="714"/>
      <c r="O43" s="714"/>
      <c r="P43" s="715">
        <f>P37</f>
        <v>0.0582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08" t="s">
        <v>238</v>
      </c>
      <c r="P2" s="266" t="str">
        <f>NDPL!Q1</f>
        <v>DECEMBER -2017</v>
      </c>
    </row>
    <row r="3" spans="1:9" ht="18">
      <c r="A3" s="185" t="s">
        <v>351</v>
      </c>
      <c r="B3" s="185"/>
      <c r="C3" s="254"/>
      <c r="D3" s="255"/>
      <c r="E3" s="255"/>
      <c r="F3" s="254"/>
      <c r="G3" s="254"/>
      <c r="H3" s="254"/>
      <c r="I3" s="254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01/01/2018</v>
      </c>
      <c r="H5" s="33" t="str">
        <f>NDPL!H5</f>
        <v>INTIAL READING 01/12/2017</v>
      </c>
      <c r="I5" s="33" t="s">
        <v>4</v>
      </c>
      <c r="J5" s="33" t="s">
        <v>5</v>
      </c>
      <c r="K5" s="33" t="s">
        <v>6</v>
      </c>
      <c r="L5" s="35" t="str">
        <f>NDPL!G5</f>
        <v>FINAL READING 01/01/2018</v>
      </c>
      <c r="M5" s="33" t="str">
        <f>NDPL!H5</f>
        <v>INTIAL READING 01/12/2017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28" t="s">
        <v>283</v>
      </c>
      <c r="C8" s="427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29" t="s">
        <v>284</v>
      </c>
      <c r="C9" s="430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54" customFormat="1" ht="20.25">
      <c r="A10" s="419">
        <v>1</v>
      </c>
      <c r="B10" s="550" t="s">
        <v>279</v>
      </c>
      <c r="C10" s="427">
        <v>5295181</v>
      </c>
      <c r="D10" s="445" t="s">
        <v>12</v>
      </c>
      <c r="E10" s="120" t="s">
        <v>355</v>
      </c>
      <c r="F10" s="551">
        <v>1000</v>
      </c>
      <c r="G10" s="450">
        <v>13911</v>
      </c>
      <c r="H10" s="451">
        <v>8267</v>
      </c>
      <c r="I10" s="451">
        <f>G10-H10</f>
        <v>5644</v>
      </c>
      <c r="J10" s="451">
        <f>$F10*I10</f>
        <v>5644000</v>
      </c>
      <c r="K10" s="451">
        <f>J10/1000000</f>
        <v>5.644</v>
      </c>
      <c r="L10" s="450">
        <v>999997</v>
      </c>
      <c r="M10" s="451">
        <v>999997</v>
      </c>
      <c r="N10" s="452">
        <f>L10-M10</f>
        <v>0</v>
      </c>
      <c r="O10" s="452">
        <f>$F10*N10</f>
        <v>0</v>
      </c>
      <c r="P10" s="552">
        <f>O10/1000000</f>
        <v>0</v>
      </c>
      <c r="Q10" s="458"/>
    </row>
    <row r="11" spans="1:17" s="454" customFormat="1" ht="20.25">
      <c r="A11" s="419">
        <v>2</v>
      </c>
      <c r="B11" s="550" t="s">
        <v>281</v>
      </c>
      <c r="C11" s="427">
        <v>4864886</v>
      </c>
      <c r="D11" s="445" t="s">
        <v>12</v>
      </c>
      <c r="E11" s="120" t="s">
        <v>355</v>
      </c>
      <c r="F11" s="551">
        <v>5000</v>
      </c>
      <c r="G11" s="450">
        <v>10318</v>
      </c>
      <c r="H11" s="451">
        <v>9251</v>
      </c>
      <c r="I11" s="451">
        <f>G11-H11</f>
        <v>1067</v>
      </c>
      <c r="J11" s="451">
        <f>$F11*I11</f>
        <v>5335000</v>
      </c>
      <c r="K11" s="451">
        <f>J11/1000000</f>
        <v>5.335</v>
      </c>
      <c r="L11" s="450">
        <v>80</v>
      </c>
      <c r="M11" s="451">
        <v>80</v>
      </c>
      <c r="N11" s="452">
        <f>L11-M11</f>
        <v>0</v>
      </c>
      <c r="O11" s="452">
        <f>$F11*N11</f>
        <v>0</v>
      </c>
      <c r="P11" s="552">
        <f>O11/1000000</f>
        <v>0</v>
      </c>
      <c r="Q11" s="458"/>
    </row>
    <row r="12" spans="1:17" ht="14.25">
      <c r="A12" s="95"/>
      <c r="B12" s="129"/>
      <c r="C12" s="110"/>
      <c r="D12" s="445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45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45"/>
      <c r="E14" s="127"/>
      <c r="F14" s="128"/>
      <c r="G14" s="132"/>
      <c r="H14" s="440" t="s">
        <v>318</v>
      </c>
      <c r="I14" s="422"/>
      <c r="J14" s="289"/>
      <c r="K14" s="423">
        <f>SUM(K10:K11)</f>
        <v>10.979</v>
      </c>
      <c r="L14" s="184"/>
      <c r="M14" s="441" t="s">
        <v>318</v>
      </c>
      <c r="N14" s="424"/>
      <c r="O14" s="420"/>
      <c r="P14" s="425">
        <f>SUM(P10:P11)</f>
        <v>0</v>
      </c>
      <c r="Q14" s="154"/>
    </row>
    <row r="15" spans="1:17" ht="18">
      <c r="A15" s="95"/>
      <c r="B15" s="305"/>
      <c r="C15" s="304"/>
      <c r="D15" s="445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43"/>
      <c r="I16" s="442"/>
      <c r="J16" s="387"/>
      <c r="K16" s="426"/>
      <c r="L16" s="22"/>
      <c r="M16" s="443"/>
      <c r="N16" s="426"/>
      <c r="O16" s="387"/>
      <c r="P16" s="426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31" t="s">
        <v>286</v>
      </c>
      <c r="B23" s="186"/>
      <c r="C23" s="186"/>
      <c r="D23" s="186"/>
      <c r="E23" s="186"/>
      <c r="F23" s="186"/>
      <c r="K23" s="134">
        <f>(K14+K16)</f>
        <v>10.979</v>
      </c>
      <c r="L23" s="135"/>
      <c r="M23" s="135"/>
      <c r="N23" s="135"/>
      <c r="O23" s="135"/>
      <c r="P23" s="134">
        <f>(P14+P16)</f>
        <v>0</v>
      </c>
    </row>
    <row r="26" spans="1:2" ht="18">
      <c r="A26" s="431" t="s">
        <v>287</v>
      </c>
      <c r="B26" s="431" t="s">
        <v>288</v>
      </c>
    </row>
    <row r="27" spans="1:16" ht="18">
      <c r="A27" s="200"/>
      <c r="B27" s="200"/>
      <c r="H27" s="158" t="s">
        <v>289</v>
      </c>
      <c r="I27" s="186"/>
      <c r="J27" s="158"/>
      <c r="K27" s="264">
        <v>0</v>
      </c>
      <c r="L27" s="264"/>
      <c r="M27" s="264"/>
      <c r="N27" s="264"/>
      <c r="O27" s="264"/>
      <c r="P27" s="264">
        <v>0</v>
      </c>
    </row>
    <row r="28" spans="8:16" ht="18">
      <c r="H28" s="158" t="s">
        <v>290</v>
      </c>
      <c r="I28" s="186"/>
      <c r="J28" s="158"/>
      <c r="K28" s="264">
        <f>BRPL!K18</f>
        <v>0</v>
      </c>
      <c r="L28" s="264"/>
      <c r="M28" s="264"/>
      <c r="N28" s="264"/>
      <c r="O28" s="264"/>
      <c r="P28" s="264">
        <f>BRPL!P18</f>
        <v>0</v>
      </c>
    </row>
    <row r="29" spans="8:16" ht="18">
      <c r="H29" s="158" t="s">
        <v>291</v>
      </c>
      <c r="I29" s="186"/>
      <c r="J29" s="158"/>
      <c r="K29" s="186">
        <f>BYPL!K31</f>
        <v>-4.27275</v>
      </c>
      <c r="L29" s="186"/>
      <c r="M29" s="432"/>
      <c r="N29" s="186"/>
      <c r="O29" s="186"/>
      <c r="P29" s="186">
        <f>BYPL!P31</f>
        <v>-3.3407</v>
      </c>
    </row>
    <row r="30" spans="8:16" ht="18">
      <c r="H30" s="158" t="s">
        <v>292</v>
      </c>
      <c r="I30" s="186"/>
      <c r="J30" s="158"/>
      <c r="K30" s="186">
        <f>NDMC!K33</f>
        <v>-2.108</v>
      </c>
      <c r="L30" s="186"/>
      <c r="M30" s="186"/>
      <c r="N30" s="186"/>
      <c r="O30" s="186"/>
      <c r="P30" s="186">
        <f>NDMC!P33</f>
        <v>0</v>
      </c>
    </row>
    <row r="31" spans="8:16" ht="18">
      <c r="H31" s="158" t="s">
        <v>293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33" t="s">
        <v>294</v>
      </c>
      <c r="I32" s="158"/>
      <c r="J32" s="158"/>
      <c r="K32" s="158">
        <f>SUM(K27:K31)</f>
        <v>-6.380750000000001</v>
      </c>
      <c r="L32" s="186"/>
      <c r="M32" s="186"/>
      <c r="N32" s="186"/>
      <c r="O32" s="186"/>
      <c r="P32" s="158">
        <f>SUM(P27:P31)</f>
        <v>-3.3407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31" t="s">
        <v>319</v>
      </c>
      <c r="B34" s="112"/>
      <c r="C34" s="112"/>
      <c r="D34" s="112"/>
      <c r="E34" s="112"/>
      <c r="F34" s="112"/>
      <c r="G34" s="112"/>
      <c r="H34" s="158"/>
      <c r="I34" s="434"/>
      <c r="J34" s="158"/>
      <c r="K34" s="434">
        <f>K23+K32</f>
        <v>4.598249999999998</v>
      </c>
      <c r="L34" s="186"/>
      <c r="M34" s="186"/>
      <c r="N34" s="186"/>
      <c r="O34" s="186"/>
      <c r="P34" s="434">
        <f>P23+P32</f>
        <v>-3.3407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33" t="s">
        <v>295</v>
      </c>
      <c r="B36" s="158" t="s">
        <v>296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35" t="s">
        <v>297</v>
      </c>
      <c r="B38" s="436" t="s">
        <v>298</v>
      </c>
      <c r="C38" s="437" t="s">
        <v>299</v>
      </c>
      <c r="D38" s="436"/>
      <c r="E38" s="436"/>
      <c r="F38" s="436"/>
      <c r="G38" s="387">
        <v>32.4115</v>
      </c>
      <c r="H38" s="436" t="s">
        <v>300</v>
      </c>
      <c r="I38" s="436"/>
      <c r="J38" s="438"/>
      <c r="K38" s="436">
        <f>($K$34*G38)/100</f>
        <v>1.4903617987499993</v>
      </c>
      <c r="L38" s="436"/>
      <c r="M38" s="436"/>
      <c r="N38" s="436"/>
      <c r="O38" s="436"/>
      <c r="P38" s="436">
        <f>($P$34*G38)/100</f>
        <v>-1.0827709804999999</v>
      </c>
    </row>
    <row r="39" spans="1:16" ht="18">
      <c r="A39" s="435" t="s">
        <v>301</v>
      </c>
      <c r="B39" s="436" t="s">
        <v>356</v>
      </c>
      <c r="C39" s="437" t="s">
        <v>299</v>
      </c>
      <c r="D39" s="436"/>
      <c r="E39" s="436"/>
      <c r="F39" s="436"/>
      <c r="G39" s="387">
        <v>40.19</v>
      </c>
      <c r="H39" s="436" t="s">
        <v>300</v>
      </c>
      <c r="I39" s="436"/>
      <c r="J39" s="438"/>
      <c r="K39" s="436">
        <f>($K$34*G39)/100</f>
        <v>1.8480366749999992</v>
      </c>
      <c r="L39" s="436"/>
      <c r="M39" s="436"/>
      <c r="N39" s="436"/>
      <c r="O39" s="436"/>
      <c r="P39" s="436">
        <f>($P$34*G39)/100</f>
        <v>-1.34262733</v>
      </c>
    </row>
    <row r="40" spans="1:16" ht="18">
      <c r="A40" s="435" t="s">
        <v>302</v>
      </c>
      <c r="B40" s="436" t="s">
        <v>357</v>
      </c>
      <c r="C40" s="437" t="s">
        <v>299</v>
      </c>
      <c r="D40" s="436"/>
      <c r="E40" s="436"/>
      <c r="F40" s="436"/>
      <c r="G40" s="387">
        <v>21.7662</v>
      </c>
      <c r="H40" s="436" t="s">
        <v>300</v>
      </c>
      <c r="I40" s="436"/>
      <c r="J40" s="438"/>
      <c r="K40" s="436">
        <f>($K$34*G40)/100</f>
        <v>1.0008642914999997</v>
      </c>
      <c r="L40" s="436"/>
      <c r="M40" s="436"/>
      <c r="N40" s="436"/>
      <c r="O40" s="436"/>
      <c r="P40" s="436">
        <f>($P$34*G40)/100</f>
        <v>-0.7271434434000001</v>
      </c>
    </row>
    <row r="41" spans="1:16" ht="18">
      <c r="A41" s="435" t="s">
        <v>303</v>
      </c>
      <c r="B41" s="436" t="s">
        <v>358</v>
      </c>
      <c r="C41" s="437" t="s">
        <v>299</v>
      </c>
      <c r="D41" s="436"/>
      <c r="E41" s="436"/>
      <c r="F41" s="436"/>
      <c r="G41" s="387">
        <v>4.6144</v>
      </c>
      <c r="H41" s="436" t="s">
        <v>300</v>
      </c>
      <c r="I41" s="436"/>
      <c r="J41" s="438"/>
      <c r="K41" s="436">
        <f>($K$34*G41)/100</f>
        <v>0.21218164799999994</v>
      </c>
      <c r="L41" s="436"/>
      <c r="M41" s="436"/>
      <c r="N41" s="436"/>
      <c r="O41" s="436"/>
      <c r="P41" s="436">
        <f>($P$34*G41)/100</f>
        <v>-0.1541532608</v>
      </c>
    </row>
    <row r="42" spans="1:16" ht="18">
      <c r="A42" s="435" t="s">
        <v>304</v>
      </c>
      <c r="B42" s="436" t="s">
        <v>359</v>
      </c>
      <c r="C42" s="437" t="s">
        <v>299</v>
      </c>
      <c r="D42" s="436"/>
      <c r="E42" s="436"/>
      <c r="F42" s="436"/>
      <c r="G42" s="387">
        <v>1.0179</v>
      </c>
      <c r="H42" s="436" t="s">
        <v>300</v>
      </c>
      <c r="I42" s="436"/>
      <c r="J42" s="438"/>
      <c r="K42" s="436">
        <f>($K$34*G42)/100</f>
        <v>0.04680558674999999</v>
      </c>
      <c r="L42" s="436"/>
      <c r="M42" s="436"/>
      <c r="N42" s="436"/>
      <c r="O42" s="436"/>
      <c r="P42" s="436">
        <f>($P$34*G42)/100</f>
        <v>-0.0340049853</v>
      </c>
    </row>
    <row r="43" spans="6:10" ht="12.75">
      <c r="F43" s="138"/>
      <c r="J43" s="139"/>
    </row>
    <row r="44" spans="1:10" ht="15">
      <c r="A44" s="439" t="s">
        <v>459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N25" sqref="N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9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8.421875" style="0" customWidth="1"/>
    <col min="16" max="16" width="4.140625" style="0" customWidth="1"/>
    <col min="17" max="17" width="9.140625" style="0" hidden="1" customWidth="1"/>
  </cols>
  <sheetData>
    <row r="1" spans="1:18" ht="68.25" customHeight="1" thickTop="1">
      <c r="A1" s="867"/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9"/>
      <c r="Q1" s="256"/>
      <c r="R1" s="18"/>
    </row>
    <row r="2" spans="1:18" ht="30">
      <c r="A2" s="870"/>
      <c r="B2" s="18"/>
      <c r="C2" s="18"/>
      <c r="D2" s="18"/>
      <c r="E2" s="18"/>
      <c r="F2" s="18"/>
      <c r="G2" s="378" t="s">
        <v>354</v>
      </c>
      <c r="H2" s="18"/>
      <c r="I2" s="18"/>
      <c r="J2" s="18"/>
      <c r="K2" s="18"/>
      <c r="L2" s="18"/>
      <c r="M2" s="18"/>
      <c r="N2" s="18"/>
      <c r="O2" s="18"/>
      <c r="P2" s="871"/>
      <c r="Q2" s="257"/>
      <c r="R2" s="18"/>
    </row>
    <row r="3" spans="1:18" ht="26.25">
      <c r="A3" s="87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871"/>
      <c r="Q3" s="257"/>
      <c r="R3" s="18"/>
    </row>
    <row r="4" spans="1:18" ht="25.5">
      <c r="A4" s="872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871"/>
      <c r="Q4" s="257"/>
      <c r="R4" s="18"/>
    </row>
    <row r="5" spans="1:18" ht="23.25">
      <c r="A5" s="873"/>
      <c r="B5" s="18"/>
      <c r="C5" s="373" t="s">
        <v>384</v>
      </c>
      <c r="D5" s="18"/>
      <c r="E5" s="18"/>
      <c r="F5" s="18"/>
      <c r="G5" s="18"/>
      <c r="H5" s="18"/>
      <c r="I5" s="18"/>
      <c r="J5" s="18"/>
      <c r="K5" s="18"/>
      <c r="L5" s="206"/>
      <c r="M5" s="18"/>
      <c r="N5" s="18"/>
      <c r="O5" s="18"/>
      <c r="P5" s="871"/>
      <c r="Q5" s="257"/>
      <c r="R5" s="18"/>
    </row>
    <row r="6" spans="1:18" ht="18">
      <c r="A6" s="874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871"/>
      <c r="Q6" s="257"/>
      <c r="R6" s="18"/>
    </row>
    <row r="7" spans="1:18" ht="26.25">
      <c r="A7" s="870"/>
      <c r="B7" s="18"/>
      <c r="C7" s="18"/>
      <c r="D7" s="18"/>
      <c r="E7" s="18"/>
      <c r="F7" s="245" t="s">
        <v>455</v>
      </c>
      <c r="G7" s="18"/>
      <c r="H7" s="18"/>
      <c r="I7" s="18"/>
      <c r="J7" s="18"/>
      <c r="K7" s="18"/>
      <c r="L7" s="206"/>
      <c r="M7" s="18"/>
      <c r="N7" s="18"/>
      <c r="O7" s="18"/>
      <c r="P7" s="871"/>
      <c r="Q7" s="257"/>
      <c r="R7" s="18"/>
    </row>
    <row r="8" spans="1:18" ht="25.5">
      <c r="A8" s="872"/>
      <c r="B8" s="207"/>
      <c r="C8" s="18"/>
      <c r="D8" s="18"/>
      <c r="E8" s="18"/>
      <c r="F8" s="18"/>
      <c r="G8" s="18"/>
      <c r="H8" s="208"/>
      <c r="I8" s="18"/>
      <c r="J8" s="18"/>
      <c r="K8" s="18"/>
      <c r="L8" s="18"/>
      <c r="M8" s="18"/>
      <c r="N8" s="18"/>
      <c r="O8" s="18"/>
      <c r="P8" s="871"/>
      <c r="Q8" s="257"/>
      <c r="R8" s="18"/>
    </row>
    <row r="9" spans="1:18" ht="12.75">
      <c r="A9" s="873"/>
      <c r="B9" s="18"/>
      <c r="C9" s="18"/>
      <c r="D9" s="18"/>
      <c r="E9" s="18"/>
      <c r="F9" s="18"/>
      <c r="G9" s="18"/>
      <c r="H9" s="209"/>
      <c r="I9" s="18"/>
      <c r="J9" s="18"/>
      <c r="K9" s="18"/>
      <c r="L9" s="18"/>
      <c r="M9" s="18"/>
      <c r="N9" s="18"/>
      <c r="O9" s="18"/>
      <c r="P9" s="871"/>
      <c r="Q9" s="257"/>
      <c r="R9" s="18"/>
    </row>
    <row r="10" spans="1:18" ht="45.75" customHeight="1">
      <c r="A10" s="873"/>
      <c r="B10" s="250" t="s">
        <v>320</v>
      </c>
      <c r="C10" s="18"/>
      <c r="D10" s="18"/>
      <c r="E10" s="18"/>
      <c r="F10" s="18"/>
      <c r="G10" s="18"/>
      <c r="H10" s="209"/>
      <c r="I10" s="246"/>
      <c r="J10" s="67"/>
      <c r="K10" s="67"/>
      <c r="L10" s="67"/>
      <c r="M10" s="67"/>
      <c r="N10" s="246"/>
      <c r="O10" s="67"/>
      <c r="P10" s="875"/>
      <c r="Q10" s="257"/>
      <c r="R10" s="18"/>
    </row>
    <row r="11" spans="1:19" ht="20.25">
      <c r="A11" s="873"/>
      <c r="B11" s="18"/>
      <c r="C11" s="18"/>
      <c r="D11" s="18"/>
      <c r="E11" s="18"/>
      <c r="F11" s="18"/>
      <c r="G11" s="18"/>
      <c r="H11" s="212"/>
      <c r="I11" s="396" t="s">
        <v>339</v>
      </c>
      <c r="J11" s="247"/>
      <c r="K11" s="247"/>
      <c r="L11" s="247"/>
      <c r="M11" s="247"/>
      <c r="N11" s="396" t="s">
        <v>340</v>
      </c>
      <c r="O11" s="247"/>
      <c r="P11" s="876"/>
      <c r="Q11" s="368"/>
      <c r="R11" s="215"/>
      <c r="S11" s="201"/>
    </row>
    <row r="12" spans="1:18" ht="12.75">
      <c r="A12" s="873"/>
      <c r="B12" s="18"/>
      <c r="C12" s="18"/>
      <c r="D12" s="18"/>
      <c r="E12" s="18"/>
      <c r="F12" s="18"/>
      <c r="G12" s="18"/>
      <c r="H12" s="209"/>
      <c r="I12" s="244"/>
      <c r="J12" s="244"/>
      <c r="K12" s="244"/>
      <c r="L12" s="244"/>
      <c r="M12" s="244"/>
      <c r="N12" s="244"/>
      <c r="O12" s="244"/>
      <c r="P12" s="877"/>
      <c r="Q12" s="257"/>
      <c r="R12" s="18"/>
    </row>
    <row r="13" spans="1:18" ht="26.25">
      <c r="A13" s="878">
        <v>1</v>
      </c>
      <c r="B13" s="373" t="s">
        <v>321</v>
      </c>
      <c r="C13" s="374"/>
      <c r="D13" s="374"/>
      <c r="E13" s="372"/>
      <c r="F13" s="372"/>
      <c r="G13" s="211"/>
      <c r="H13" s="369"/>
      <c r="I13" s="370">
        <f>NDPL!K165</f>
        <v>-26.807879737916668</v>
      </c>
      <c r="J13" s="245"/>
      <c r="K13" s="245"/>
      <c r="L13" s="245"/>
      <c r="M13" s="369"/>
      <c r="N13" s="370">
        <f>NDPL!P165</f>
        <v>-0.8466739904999997</v>
      </c>
      <c r="O13" s="245"/>
      <c r="P13" s="879"/>
      <c r="Q13" s="257"/>
      <c r="R13" s="18"/>
    </row>
    <row r="14" spans="1:18" ht="26.25">
      <c r="A14" s="878"/>
      <c r="B14" s="373"/>
      <c r="C14" s="374"/>
      <c r="D14" s="374"/>
      <c r="E14" s="372"/>
      <c r="F14" s="372"/>
      <c r="G14" s="211"/>
      <c r="H14" s="369"/>
      <c r="I14" s="370"/>
      <c r="J14" s="245"/>
      <c r="K14" s="245"/>
      <c r="L14" s="245"/>
      <c r="M14" s="369"/>
      <c r="N14" s="370"/>
      <c r="O14" s="245"/>
      <c r="P14" s="879"/>
      <c r="Q14" s="257"/>
      <c r="R14" s="18"/>
    </row>
    <row r="15" spans="1:18" ht="26.25">
      <c r="A15" s="878"/>
      <c r="B15" s="373"/>
      <c r="C15" s="374"/>
      <c r="D15" s="374"/>
      <c r="E15" s="372"/>
      <c r="F15" s="372"/>
      <c r="G15" s="207"/>
      <c r="H15" s="369"/>
      <c r="I15" s="370"/>
      <c r="J15" s="245"/>
      <c r="K15" s="245"/>
      <c r="L15" s="245"/>
      <c r="M15" s="369"/>
      <c r="N15" s="370"/>
      <c r="O15" s="245"/>
      <c r="P15" s="879"/>
      <c r="Q15" s="257"/>
      <c r="R15" s="18"/>
    </row>
    <row r="16" spans="1:18" ht="23.25" customHeight="1">
      <c r="A16" s="878">
        <v>2</v>
      </c>
      <c r="B16" s="373" t="s">
        <v>322</v>
      </c>
      <c r="C16" s="374"/>
      <c r="D16" s="374"/>
      <c r="E16" s="372"/>
      <c r="F16" s="372"/>
      <c r="G16" s="211"/>
      <c r="H16" s="369"/>
      <c r="I16" s="370">
        <f>BRPL!K196</f>
        <v>-58.813836128999995</v>
      </c>
      <c r="J16" s="245"/>
      <c r="K16" s="245"/>
      <c r="L16" s="245"/>
      <c r="M16" s="369" t="s">
        <v>353</v>
      </c>
      <c r="N16" s="370">
        <f>BRPL!P196</f>
        <v>6.228025749999999</v>
      </c>
      <c r="O16" s="245"/>
      <c r="P16" s="879"/>
      <c r="Q16" s="257"/>
      <c r="R16" s="18"/>
    </row>
    <row r="17" spans="1:18" ht="26.25">
      <c r="A17" s="878"/>
      <c r="B17" s="373"/>
      <c r="C17" s="374"/>
      <c r="D17" s="374"/>
      <c r="E17" s="372"/>
      <c r="F17" s="372"/>
      <c r="G17" s="211"/>
      <c r="H17" s="369"/>
      <c r="I17" s="370"/>
      <c r="J17" s="245"/>
      <c r="K17" s="245"/>
      <c r="L17" s="245"/>
      <c r="M17" s="369"/>
      <c r="N17" s="370"/>
      <c r="O17" s="245"/>
      <c r="P17" s="879"/>
      <c r="Q17" s="257"/>
      <c r="R17" s="18"/>
    </row>
    <row r="18" spans="1:18" ht="26.25">
      <c r="A18" s="878"/>
      <c r="B18" s="373"/>
      <c r="C18" s="374"/>
      <c r="D18" s="374"/>
      <c r="E18" s="372"/>
      <c r="F18" s="372"/>
      <c r="G18" s="207"/>
      <c r="H18" s="369"/>
      <c r="I18" s="370"/>
      <c r="J18" s="245"/>
      <c r="K18" s="245"/>
      <c r="L18" s="245"/>
      <c r="M18" s="369"/>
      <c r="N18" s="370"/>
      <c r="O18" s="245"/>
      <c r="P18" s="879"/>
      <c r="Q18" s="257"/>
      <c r="R18" s="18"/>
    </row>
    <row r="19" spans="1:18" ht="23.25" customHeight="1">
      <c r="A19" s="878">
        <v>3</v>
      </c>
      <c r="B19" s="373" t="s">
        <v>323</v>
      </c>
      <c r="C19" s="374"/>
      <c r="D19" s="374"/>
      <c r="E19" s="372"/>
      <c r="F19" s="372"/>
      <c r="G19" s="211"/>
      <c r="H19" s="369"/>
      <c r="I19" s="370">
        <f>BYPL!K173</f>
        <v>-7.403033571833339</v>
      </c>
      <c r="J19" s="245"/>
      <c r="K19" s="245"/>
      <c r="L19" s="245"/>
      <c r="M19" s="369"/>
      <c r="N19" s="370">
        <f>BYPL!P173</f>
        <v>-3.7188101134000004</v>
      </c>
      <c r="O19" s="245"/>
      <c r="P19" s="879"/>
      <c r="Q19" s="257"/>
      <c r="R19" s="18"/>
    </row>
    <row r="20" spans="1:18" ht="26.25">
      <c r="A20" s="878"/>
      <c r="B20" s="373"/>
      <c r="C20" s="374"/>
      <c r="D20" s="374"/>
      <c r="E20" s="372"/>
      <c r="F20" s="372"/>
      <c r="G20" s="211"/>
      <c r="H20" s="369"/>
      <c r="I20" s="370"/>
      <c r="J20" s="245"/>
      <c r="K20" s="245"/>
      <c r="L20" s="245"/>
      <c r="M20" s="369"/>
      <c r="N20" s="370"/>
      <c r="O20" s="245"/>
      <c r="P20" s="879"/>
      <c r="Q20" s="257"/>
      <c r="R20" s="18"/>
    </row>
    <row r="21" spans="1:18" ht="26.25">
      <c r="A21" s="878"/>
      <c r="B21" s="375"/>
      <c r="C21" s="375"/>
      <c r="D21" s="375"/>
      <c r="E21" s="265"/>
      <c r="F21" s="265"/>
      <c r="G21" s="108"/>
      <c r="H21" s="369"/>
      <c r="I21" s="370"/>
      <c r="J21" s="245"/>
      <c r="K21" s="245"/>
      <c r="L21" s="245"/>
      <c r="M21" s="369"/>
      <c r="N21" s="370"/>
      <c r="O21" s="245"/>
      <c r="P21" s="879"/>
      <c r="Q21" s="257"/>
      <c r="R21" s="18"/>
    </row>
    <row r="22" spans="1:18" ht="26.25">
      <c r="A22" s="878">
        <v>4</v>
      </c>
      <c r="B22" s="373" t="s">
        <v>324</v>
      </c>
      <c r="C22" s="375"/>
      <c r="D22" s="375"/>
      <c r="E22" s="265"/>
      <c r="F22" s="265"/>
      <c r="G22" s="211"/>
      <c r="H22" s="369"/>
      <c r="I22" s="370">
        <f>NDMC!K86</f>
        <v>-3.6644969619999994</v>
      </c>
      <c r="J22" s="245"/>
      <c r="K22" s="245"/>
      <c r="L22" s="245"/>
      <c r="M22" s="369" t="s">
        <v>353</v>
      </c>
      <c r="N22" s="370">
        <f>NDMC!P86</f>
        <v>0.2430717392</v>
      </c>
      <c r="O22" s="245"/>
      <c r="P22" s="879"/>
      <c r="Q22" s="257"/>
      <c r="R22" s="18"/>
    </row>
    <row r="23" spans="1:18" ht="26.25">
      <c r="A23" s="878"/>
      <c r="B23" s="373"/>
      <c r="C23" s="375"/>
      <c r="D23" s="375"/>
      <c r="E23" s="265"/>
      <c r="F23" s="265"/>
      <c r="G23" s="211"/>
      <c r="H23" s="369"/>
      <c r="I23" s="370"/>
      <c r="J23" s="245"/>
      <c r="K23" s="245"/>
      <c r="L23" s="245"/>
      <c r="M23" s="369"/>
      <c r="N23" s="370"/>
      <c r="O23" s="245"/>
      <c r="P23" s="879"/>
      <c r="Q23" s="257"/>
      <c r="R23" s="18"/>
    </row>
    <row r="24" spans="1:18" ht="26.25">
      <c r="A24" s="878"/>
      <c r="B24" s="375"/>
      <c r="C24" s="375"/>
      <c r="D24" s="375"/>
      <c r="E24" s="265"/>
      <c r="F24" s="265"/>
      <c r="G24" s="108"/>
      <c r="H24" s="369"/>
      <c r="I24" s="370"/>
      <c r="J24" s="245"/>
      <c r="K24" s="245"/>
      <c r="L24" s="245"/>
      <c r="M24" s="369"/>
      <c r="N24" s="370"/>
      <c r="O24" s="245"/>
      <c r="P24" s="879"/>
      <c r="Q24" s="257"/>
      <c r="R24" s="18"/>
    </row>
    <row r="25" spans="1:18" ht="26.25">
      <c r="A25" s="878">
        <v>5</v>
      </c>
      <c r="B25" s="373" t="s">
        <v>325</v>
      </c>
      <c r="C25" s="375"/>
      <c r="D25" s="375"/>
      <c r="E25" s="265"/>
      <c r="F25" s="265"/>
      <c r="G25" s="211"/>
      <c r="H25" s="369" t="s">
        <v>353</v>
      </c>
      <c r="I25" s="370">
        <f>MES!K58</f>
        <v>0.7387055867500001</v>
      </c>
      <c r="J25" s="245"/>
      <c r="K25" s="245"/>
      <c r="L25" s="245"/>
      <c r="M25" s="369" t="s">
        <v>353</v>
      </c>
      <c r="N25" s="370">
        <f>MES!P58</f>
        <v>0.0486950147</v>
      </c>
      <c r="O25" s="245"/>
      <c r="P25" s="879"/>
      <c r="Q25" s="257"/>
      <c r="R25" s="18"/>
    </row>
    <row r="26" spans="1:18" ht="20.25">
      <c r="A26" s="873"/>
      <c r="B26" s="18"/>
      <c r="C26" s="18"/>
      <c r="D26" s="18"/>
      <c r="E26" s="18"/>
      <c r="F26" s="18"/>
      <c r="G26" s="18"/>
      <c r="H26" s="210"/>
      <c r="I26" s="371"/>
      <c r="J26" s="243"/>
      <c r="K26" s="243"/>
      <c r="L26" s="243"/>
      <c r="M26" s="243"/>
      <c r="N26" s="243"/>
      <c r="O26" s="243"/>
      <c r="P26" s="880"/>
      <c r="Q26" s="257"/>
      <c r="R26" s="18"/>
    </row>
    <row r="27" spans="1:18" ht="18">
      <c r="A27" s="874"/>
      <c r="B27" s="188"/>
      <c r="C27" s="213"/>
      <c r="D27" s="213"/>
      <c r="E27" s="213"/>
      <c r="F27" s="213"/>
      <c r="G27" s="214"/>
      <c r="H27" s="210"/>
      <c r="I27" s="18"/>
      <c r="J27" s="18"/>
      <c r="K27" s="18"/>
      <c r="L27" s="18"/>
      <c r="M27" s="18"/>
      <c r="N27" s="18"/>
      <c r="O27" s="18"/>
      <c r="P27" s="871"/>
      <c r="Q27" s="257"/>
      <c r="R27" s="18"/>
    </row>
    <row r="28" spans="1:18" ht="15">
      <c r="A28" s="873"/>
      <c r="B28" s="18"/>
      <c r="C28" s="18"/>
      <c r="D28" s="18"/>
      <c r="E28" s="18"/>
      <c r="F28" s="18"/>
      <c r="G28" s="18"/>
      <c r="H28" s="210"/>
      <c r="I28" s="18"/>
      <c r="J28" s="18"/>
      <c r="K28" s="18"/>
      <c r="L28" s="18"/>
      <c r="M28" s="18"/>
      <c r="N28" s="18"/>
      <c r="O28" s="18"/>
      <c r="P28" s="871"/>
      <c r="Q28" s="257"/>
      <c r="R28" s="18"/>
    </row>
    <row r="29" spans="1:18" ht="54" customHeight="1" thickBot="1">
      <c r="A29" s="881" t="s">
        <v>326</v>
      </c>
      <c r="B29" s="882"/>
      <c r="C29" s="882"/>
      <c r="D29" s="882"/>
      <c r="E29" s="882"/>
      <c r="F29" s="882"/>
      <c r="G29" s="882"/>
      <c r="H29" s="883"/>
      <c r="I29" s="883"/>
      <c r="J29" s="883"/>
      <c r="K29" s="883"/>
      <c r="L29" s="883"/>
      <c r="M29" s="883"/>
      <c r="N29" s="883"/>
      <c r="O29" s="883"/>
      <c r="P29" s="884"/>
      <c r="Q29" s="258"/>
      <c r="R29" s="18"/>
    </row>
    <row r="30" spans="1:9" ht="13.5" thickTop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3" t="s">
        <v>352</v>
      </c>
      <c r="B33" s="18"/>
      <c r="C33" s="18"/>
      <c r="D33" s="18"/>
      <c r="E33" s="367"/>
      <c r="F33" s="367"/>
      <c r="G33" s="18"/>
      <c r="H33" s="18"/>
      <c r="I33" s="18"/>
    </row>
    <row r="34" spans="1:9" ht="15">
      <c r="A34" s="237"/>
      <c r="B34" s="237"/>
      <c r="C34" s="237"/>
      <c r="D34" s="237"/>
      <c r="E34" s="367"/>
      <c r="F34" s="367"/>
      <c r="G34" s="18"/>
      <c r="H34" s="18"/>
      <c r="I34" s="18"/>
    </row>
    <row r="35" spans="1:9" s="367" customFormat="1" ht="15" customHeight="1">
      <c r="A35" s="377" t="s">
        <v>360</v>
      </c>
      <c r="E35"/>
      <c r="F35"/>
      <c r="G35" s="237"/>
      <c r="H35" s="237"/>
      <c r="I35" s="237"/>
    </row>
    <row r="36" spans="1:9" s="367" customFormat="1" ht="15" customHeight="1">
      <c r="A36" s="377"/>
      <c r="E36"/>
      <c r="F36"/>
      <c r="H36" s="237"/>
      <c r="I36" s="237"/>
    </row>
    <row r="37" spans="1:9" s="367" customFormat="1" ht="15" customHeight="1">
      <c r="A37" s="377" t="s">
        <v>361</v>
      </c>
      <c r="E37"/>
      <c r="F37"/>
      <c r="I37" s="237"/>
    </row>
    <row r="38" spans="1:9" s="367" customFormat="1" ht="15" customHeight="1">
      <c r="A38" s="376"/>
      <c r="E38"/>
      <c r="F38"/>
      <c r="I38" s="237"/>
    </row>
    <row r="39" spans="1:9" s="367" customFormat="1" ht="15" customHeight="1">
      <c r="A39" s="377"/>
      <c r="E39"/>
      <c r="F39"/>
      <c r="I39" s="237"/>
    </row>
    <row r="40" spans="1:6" s="367" customFormat="1" ht="15" customHeight="1">
      <c r="A40" s="377"/>
      <c r="B40" s="36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8" sqref="A8:IV8"/>
    </sheetView>
  </sheetViews>
  <sheetFormatPr defaultColWidth="9.140625" defaultRowHeight="12.75"/>
  <cols>
    <col min="1" max="1" width="6.8515625" style="454" customWidth="1"/>
    <col min="2" max="2" width="12.00390625" style="454" customWidth="1"/>
    <col min="3" max="3" width="9.8515625" style="454" bestFit="1" customWidth="1"/>
    <col min="4" max="5" width="9.140625" style="454" customWidth="1"/>
    <col min="6" max="6" width="9.28125" style="454" bestFit="1" customWidth="1"/>
    <col min="7" max="7" width="13.00390625" style="454" customWidth="1"/>
    <col min="8" max="8" width="12.140625" style="454" customWidth="1"/>
    <col min="9" max="9" width="9.28125" style="454" bestFit="1" customWidth="1"/>
    <col min="10" max="10" width="10.57421875" style="454" bestFit="1" customWidth="1"/>
    <col min="11" max="11" width="10.00390625" style="454" customWidth="1"/>
    <col min="12" max="13" width="11.8515625" style="454" customWidth="1"/>
    <col min="14" max="14" width="9.28125" style="454" bestFit="1" customWidth="1"/>
    <col min="15" max="15" width="10.57421875" style="454" bestFit="1" customWidth="1"/>
    <col min="16" max="16" width="12.7109375" style="454" customWidth="1"/>
    <col min="17" max="17" width="12.28125" style="454" customWidth="1"/>
    <col min="18" max="16384" width="9.140625" style="454" customWidth="1"/>
  </cols>
  <sheetData>
    <row r="1" spans="1:16" ht="24" thickBot="1">
      <c r="A1" s="3"/>
      <c r="G1" s="497"/>
      <c r="H1" s="497"/>
      <c r="I1" s="48" t="s">
        <v>397</v>
      </c>
      <c r="J1" s="497"/>
      <c r="K1" s="497"/>
      <c r="L1" s="497"/>
      <c r="M1" s="497"/>
      <c r="N1" s="48" t="s">
        <v>398</v>
      </c>
      <c r="O1" s="497"/>
      <c r="P1" s="497"/>
    </row>
    <row r="2" spans="1:17" ht="39.75" thickBot="1" thickTop="1">
      <c r="A2" s="526" t="s">
        <v>8</v>
      </c>
      <c r="B2" s="527" t="s">
        <v>9</v>
      </c>
      <c r="C2" s="528" t="s">
        <v>1</v>
      </c>
      <c r="D2" s="528" t="s">
        <v>2</v>
      </c>
      <c r="E2" s="528" t="s">
        <v>3</v>
      </c>
      <c r="F2" s="528" t="s">
        <v>10</v>
      </c>
      <c r="G2" s="526" t="str">
        <f>NDPL!G5</f>
        <v>FINAL READING 01/01/2018</v>
      </c>
      <c r="H2" s="528" t="str">
        <f>NDPL!H5</f>
        <v>INTIAL READING 01/12/2017</v>
      </c>
      <c r="I2" s="528" t="s">
        <v>4</v>
      </c>
      <c r="J2" s="528" t="s">
        <v>5</v>
      </c>
      <c r="K2" s="528" t="s">
        <v>6</v>
      </c>
      <c r="L2" s="526" t="str">
        <f>NDPL!G5</f>
        <v>FINAL READING 01/01/2018</v>
      </c>
      <c r="M2" s="528" t="str">
        <f>NDPL!H5</f>
        <v>INTIAL READING 01/12/2017</v>
      </c>
      <c r="N2" s="528" t="s">
        <v>4</v>
      </c>
      <c r="O2" s="528" t="s">
        <v>5</v>
      </c>
      <c r="P2" s="556" t="s">
        <v>6</v>
      </c>
      <c r="Q2" s="716"/>
    </row>
    <row r="3" ht="14.25" thickBot="1" thickTop="1"/>
    <row r="4" spans="1:17" ht="13.5" thickTop="1">
      <c r="A4" s="467"/>
      <c r="B4" s="249" t="s">
        <v>341</v>
      </c>
      <c r="C4" s="466"/>
      <c r="D4" s="466"/>
      <c r="E4" s="466"/>
      <c r="F4" s="617"/>
      <c r="G4" s="467"/>
      <c r="H4" s="466"/>
      <c r="I4" s="466"/>
      <c r="J4" s="466"/>
      <c r="K4" s="617"/>
      <c r="L4" s="467"/>
      <c r="M4" s="466"/>
      <c r="N4" s="466"/>
      <c r="O4" s="466"/>
      <c r="P4" s="617"/>
      <c r="Q4" s="563"/>
    </row>
    <row r="5" spans="1:17" ht="12.75">
      <c r="A5" s="717"/>
      <c r="B5" s="129" t="s">
        <v>345</v>
      </c>
      <c r="C5" s="130" t="s">
        <v>278</v>
      </c>
      <c r="D5" s="497"/>
      <c r="E5" s="497"/>
      <c r="F5" s="710"/>
      <c r="G5" s="717"/>
      <c r="H5" s="497"/>
      <c r="I5" s="497"/>
      <c r="J5" s="497"/>
      <c r="K5" s="710"/>
      <c r="L5" s="717"/>
      <c r="M5" s="497"/>
      <c r="N5" s="497"/>
      <c r="O5" s="497"/>
      <c r="P5" s="710"/>
      <c r="Q5" s="458"/>
    </row>
    <row r="6" spans="1:17" ht="15">
      <c r="A6" s="496">
        <v>1</v>
      </c>
      <c r="B6" s="497" t="s">
        <v>342</v>
      </c>
      <c r="C6" s="498">
        <v>5100238</v>
      </c>
      <c r="D6" s="127" t="s">
        <v>12</v>
      </c>
      <c r="E6" s="127" t="s">
        <v>280</v>
      </c>
      <c r="F6" s="499">
        <v>750</v>
      </c>
      <c r="G6" s="333">
        <v>12397</v>
      </c>
      <c r="H6" s="269">
        <v>12054</v>
      </c>
      <c r="I6" s="391">
        <f>G6-H6</f>
        <v>343</v>
      </c>
      <c r="J6" s="391">
        <f>$F6*I6</f>
        <v>257250</v>
      </c>
      <c r="K6" s="477">
        <f>J6/1000000</f>
        <v>0.25725</v>
      </c>
      <c r="L6" s="333">
        <v>999964</v>
      </c>
      <c r="M6" s="269">
        <v>999964</v>
      </c>
      <c r="N6" s="391">
        <f>L6-M6</f>
        <v>0</v>
      </c>
      <c r="O6" s="391">
        <f>$F6*N6</f>
        <v>0</v>
      </c>
      <c r="P6" s="477">
        <f>O6/1000000</f>
        <v>0</v>
      </c>
      <c r="Q6" s="470"/>
    </row>
    <row r="7" spans="1:17" s="743" customFormat="1" ht="15">
      <c r="A7" s="822">
        <v>2</v>
      </c>
      <c r="B7" s="823" t="s">
        <v>343</v>
      </c>
      <c r="C7" s="824">
        <v>5295188</v>
      </c>
      <c r="D7" s="760" t="s">
        <v>12</v>
      </c>
      <c r="E7" s="760" t="s">
        <v>280</v>
      </c>
      <c r="F7" s="825">
        <v>1500</v>
      </c>
      <c r="G7" s="741" t="e">
        <v>#N/A</v>
      </c>
      <c r="H7" s="742" t="e">
        <v>#N/A</v>
      </c>
      <c r="I7" s="826" t="e">
        <f>G7-H7</f>
        <v>#N/A</v>
      </c>
      <c r="J7" s="826" t="e">
        <f>$F7*I7</f>
        <v>#N/A</v>
      </c>
      <c r="K7" s="827" t="e">
        <f>J7/1000000</f>
        <v>#N/A</v>
      </c>
      <c r="L7" s="741" t="e">
        <v>#N/A</v>
      </c>
      <c r="M7" s="742" t="e">
        <v>#N/A</v>
      </c>
      <c r="N7" s="826" t="e">
        <f>L7-M7</f>
        <v>#N/A</v>
      </c>
      <c r="O7" s="826" t="e">
        <f>$F7*N7</f>
        <v>#N/A</v>
      </c>
      <c r="P7" s="827" t="e">
        <f>O7/1000000</f>
        <v>#N/A</v>
      </c>
      <c r="Q7" s="755"/>
    </row>
    <row r="8" spans="1:17" s="545" customFormat="1" ht="15">
      <c r="A8" s="536">
        <v>3</v>
      </c>
      <c r="B8" s="537" t="s">
        <v>344</v>
      </c>
      <c r="C8" s="538">
        <v>4864840</v>
      </c>
      <c r="D8" s="539" t="s">
        <v>12</v>
      </c>
      <c r="E8" s="539" t="s">
        <v>280</v>
      </c>
      <c r="F8" s="540">
        <v>750</v>
      </c>
      <c r="G8" s="541">
        <v>852054</v>
      </c>
      <c r="H8" s="334">
        <v>852247</v>
      </c>
      <c r="I8" s="542">
        <f>G8-H8</f>
        <v>-193</v>
      </c>
      <c r="J8" s="542">
        <f>$F8*I8</f>
        <v>-144750</v>
      </c>
      <c r="K8" s="543">
        <f>J8/1000000</f>
        <v>-0.14475</v>
      </c>
      <c r="L8" s="541">
        <v>998641</v>
      </c>
      <c r="M8" s="334">
        <v>998641</v>
      </c>
      <c r="N8" s="542">
        <f>L8-M8</f>
        <v>0</v>
      </c>
      <c r="O8" s="542">
        <f>$F8*N8</f>
        <v>0</v>
      </c>
      <c r="P8" s="543">
        <f>O8/1000000</f>
        <v>0</v>
      </c>
      <c r="Q8" s="544"/>
    </row>
    <row r="9" spans="1:17" ht="12.75">
      <c r="A9" s="496"/>
      <c r="B9" s="497"/>
      <c r="C9" s="498"/>
      <c r="D9" s="497"/>
      <c r="E9" s="497"/>
      <c r="F9" s="499"/>
      <c r="G9" s="496"/>
      <c r="H9" s="498"/>
      <c r="I9" s="497"/>
      <c r="J9" s="497"/>
      <c r="K9" s="710"/>
      <c r="L9" s="496"/>
      <c r="M9" s="498"/>
      <c r="N9" s="497"/>
      <c r="O9" s="497"/>
      <c r="P9" s="710"/>
      <c r="Q9" s="458"/>
    </row>
    <row r="10" spans="1:17" ht="12.75">
      <c r="A10" s="717"/>
      <c r="B10" s="497"/>
      <c r="C10" s="497"/>
      <c r="D10" s="497"/>
      <c r="E10" s="497"/>
      <c r="F10" s="710"/>
      <c r="G10" s="496"/>
      <c r="H10" s="498"/>
      <c r="I10" s="497"/>
      <c r="J10" s="497"/>
      <c r="K10" s="710"/>
      <c r="L10" s="496"/>
      <c r="M10" s="498"/>
      <c r="N10" s="497"/>
      <c r="O10" s="497"/>
      <c r="P10" s="710"/>
      <c r="Q10" s="458"/>
    </row>
    <row r="11" spans="1:17" ht="12.75">
      <c r="A11" s="717"/>
      <c r="B11" s="497"/>
      <c r="C11" s="497"/>
      <c r="D11" s="497"/>
      <c r="E11" s="497"/>
      <c r="F11" s="710"/>
      <c r="G11" s="496"/>
      <c r="H11" s="498"/>
      <c r="I11" s="497"/>
      <c r="J11" s="497"/>
      <c r="K11" s="710"/>
      <c r="L11" s="496"/>
      <c r="M11" s="498"/>
      <c r="N11" s="497"/>
      <c r="O11" s="497"/>
      <c r="P11" s="710"/>
      <c r="Q11" s="458"/>
    </row>
    <row r="12" spans="1:17" ht="12.75">
      <c r="A12" s="717"/>
      <c r="B12" s="497"/>
      <c r="C12" s="497"/>
      <c r="D12" s="497"/>
      <c r="E12" s="497"/>
      <c r="F12" s="710"/>
      <c r="G12" s="496"/>
      <c r="H12" s="498"/>
      <c r="I12" s="130" t="s">
        <v>318</v>
      </c>
      <c r="J12" s="497"/>
      <c r="K12" s="558" t="e">
        <f>SUM(K6:K8)</f>
        <v>#N/A</v>
      </c>
      <c r="L12" s="496"/>
      <c r="M12" s="498"/>
      <c r="N12" s="130" t="s">
        <v>318</v>
      </c>
      <c r="O12" s="497"/>
      <c r="P12" s="558" t="e">
        <f>SUM(P6:P8)</f>
        <v>#N/A</v>
      </c>
      <c r="Q12" s="458"/>
    </row>
    <row r="13" spans="1:17" ht="12.75">
      <c r="A13" s="717"/>
      <c r="B13" s="497"/>
      <c r="C13" s="497"/>
      <c r="D13" s="497"/>
      <c r="E13" s="497"/>
      <c r="F13" s="710"/>
      <c r="G13" s="496"/>
      <c r="H13" s="498"/>
      <c r="I13" s="302"/>
      <c r="J13" s="497"/>
      <c r="K13" s="197"/>
      <c r="L13" s="496"/>
      <c r="M13" s="498"/>
      <c r="N13" s="302"/>
      <c r="O13" s="497"/>
      <c r="P13" s="197"/>
      <c r="Q13" s="458"/>
    </row>
    <row r="14" spans="1:17" ht="12.75">
      <c r="A14" s="717"/>
      <c r="B14" s="497"/>
      <c r="C14" s="497"/>
      <c r="D14" s="497"/>
      <c r="E14" s="497"/>
      <c r="F14" s="710"/>
      <c r="G14" s="496"/>
      <c r="H14" s="498"/>
      <c r="I14" s="497"/>
      <c r="J14" s="497"/>
      <c r="K14" s="710"/>
      <c r="L14" s="496"/>
      <c r="M14" s="498"/>
      <c r="N14" s="497"/>
      <c r="O14" s="497"/>
      <c r="P14" s="710"/>
      <c r="Q14" s="458"/>
    </row>
    <row r="15" spans="1:17" ht="12.75">
      <c r="A15" s="717"/>
      <c r="B15" s="123" t="s">
        <v>154</v>
      </c>
      <c r="C15" s="497"/>
      <c r="D15" s="497"/>
      <c r="E15" s="497"/>
      <c r="F15" s="710"/>
      <c r="G15" s="496"/>
      <c r="H15" s="498"/>
      <c r="I15" s="497"/>
      <c r="J15" s="497"/>
      <c r="K15" s="710"/>
      <c r="L15" s="496"/>
      <c r="M15" s="498"/>
      <c r="N15" s="497"/>
      <c r="O15" s="497"/>
      <c r="P15" s="710"/>
      <c r="Q15" s="458"/>
    </row>
    <row r="16" spans="1:17" ht="12.75">
      <c r="A16" s="718"/>
      <c r="B16" s="123" t="s">
        <v>277</v>
      </c>
      <c r="C16" s="114" t="s">
        <v>278</v>
      </c>
      <c r="D16" s="114"/>
      <c r="E16" s="115"/>
      <c r="F16" s="116"/>
      <c r="G16" s="117"/>
      <c r="H16" s="498"/>
      <c r="I16" s="497"/>
      <c r="J16" s="497"/>
      <c r="K16" s="710"/>
      <c r="L16" s="496"/>
      <c r="M16" s="498"/>
      <c r="N16" s="497"/>
      <c r="O16" s="497"/>
      <c r="P16" s="710"/>
      <c r="Q16" s="458"/>
    </row>
    <row r="17" spans="1:17" ht="15">
      <c r="A17" s="117">
        <v>1</v>
      </c>
      <c r="B17" s="118" t="s">
        <v>279</v>
      </c>
      <c r="C17" s="119">
        <v>5100232</v>
      </c>
      <c r="D17" s="120" t="s">
        <v>12</v>
      </c>
      <c r="E17" s="120" t="s">
        <v>280</v>
      </c>
      <c r="F17" s="121">
        <v>5000</v>
      </c>
      <c r="G17" s="333">
        <v>527</v>
      </c>
      <c r="H17" s="269">
        <v>345</v>
      </c>
      <c r="I17" s="391">
        <f>G17-H17</f>
        <v>182</v>
      </c>
      <c r="J17" s="391">
        <f>$F17*I17</f>
        <v>910000</v>
      </c>
      <c r="K17" s="477">
        <f>J17/1000000</f>
        <v>0.91</v>
      </c>
      <c r="L17" s="333">
        <v>11729</v>
      </c>
      <c r="M17" s="269">
        <v>11729</v>
      </c>
      <c r="N17" s="391">
        <f>L17-M17</f>
        <v>0</v>
      </c>
      <c r="O17" s="391">
        <f>$F17*N17</f>
        <v>0</v>
      </c>
      <c r="P17" s="477">
        <f>O17/1000000</f>
        <v>0</v>
      </c>
      <c r="Q17" s="458"/>
    </row>
    <row r="18" spans="1:17" ht="15">
      <c r="A18" s="117">
        <v>2</v>
      </c>
      <c r="B18" s="126" t="s">
        <v>281</v>
      </c>
      <c r="C18" s="119">
        <v>4864938</v>
      </c>
      <c r="D18" s="120" t="s">
        <v>12</v>
      </c>
      <c r="E18" s="120" t="s">
        <v>280</v>
      </c>
      <c r="F18" s="121">
        <v>1000</v>
      </c>
      <c r="G18" s="333">
        <v>999964</v>
      </c>
      <c r="H18" s="334">
        <v>999964</v>
      </c>
      <c r="I18" s="391">
        <f>G18-H18</f>
        <v>0</v>
      </c>
      <c r="J18" s="391">
        <f>$F18*I18</f>
        <v>0</v>
      </c>
      <c r="K18" s="477">
        <f>J18/1000000</f>
        <v>0</v>
      </c>
      <c r="L18" s="333">
        <v>921469</v>
      </c>
      <c r="M18" s="334">
        <v>922645</v>
      </c>
      <c r="N18" s="391">
        <f>L18-M18</f>
        <v>-1176</v>
      </c>
      <c r="O18" s="391">
        <f>$F18*N18</f>
        <v>-1176000</v>
      </c>
      <c r="P18" s="477">
        <f>O18/1000000</f>
        <v>-1.176</v>
      </c>
      <c r="Q18" s="470"/>
    </row>
    <row r="19" spans="1:17" ht="15">
      <c r="A19" s="117">
        <v>3</v>
      </c>
      <c r="B19" s="118" t="s">
        <v>282</v>
      </c>
      <c r="C19" s="119">
        <v>4864947</v>
      </c>
      <c r="D19" s="120" t="s">
        <v>12</v>
      </c>
      <c r="E19" s="120" t="s">
        <v>280</v>
      </c>
      <c r="F19" s="121">
        <v>1000</v>
      </c>
      <c r="G19" s="333">
        <v>973277</v>
      </c>
      <c r="H19" s="334">
        <v>973026</v>
      </c>
      <c r="I19" s="391">
        <f>G19-H19</f>
        <v>251</v>
      </c>
      <c r="J19" s="391">
        <f>$F19*I19</f>
        <v>251000</v>
      </c>
      <c r="K19" s="477">
        <f>J19/1000000</f>
        <v>0.251</v>
      </c>
      <c r="L19" s="333">
        <v>998352</v>
      </c>
      <c r="M19" s="334">
        <v>998360</v>
      </c>
      <c r="N19" s="391">
        <f>L19-M19</f>
        <v>-8</v>
      </c>
      <c r="O19" s="391">
        <f>$F19*N19</f>
        <v>-8000</v>
      </c>
      <c r="P19" s="477">
        <f>O19/1000000</f>
        <v>-0.008</v>
      </c>
      <c r="Q19" s="725"/>
    </row>
    <row r="20" spans="1:17" ht="12.75">
      <c r="A20" s="117"/>
      <c r="B20" s="118"/>
      <c r="C20" s="119"/>
      <c r="D20" s="120"/>
      <c r="E20" s="120"/>
      <c r="F20" s="122"/>
      <c r="G20" s="131"/>
      <c r="H20" s="497"/>
      <c r="I20" s="391"/>
      <c r="J20" s="391"/>
      <c r="K20" s="477"/>
      <c r="L20" s="639"/>
      <c r="M20" s="638"/>
      <c r="N20" s="391"/>
      <c r="O20" s="391"/>
      <c r="P20" s="477"/>
      <c r="Q20" s="458"/>
    </row>
    <row r="21" spans="1:17" ht="12.75">
      <c r="A21" s="717"/>
      <c r="B21" s="497"/>
      <c r="C21" s="497"/>
      <c r="D21" s="497"/>
      <c r="E21" s="497"/>
      <c r="F21" s="710"/>
      <c r="G21" s="717"/>
      <c r="H21" s="497"/>
      <c r="I21" s="497"/>
      <c r="J21" s="497"/>
      <c r="K21" s="710"/>
      <c r="L21" s="717"/>
      <c r="M21" s="497"/>
      <c r="N21" s="497"/>
      <c r="O21" s="497"/>
      <c r="P21" s="710"/>
      <c r="Q21" s="458"/>
    </row>
    <row r="22" spans="1:17" ht="12.75">
      <c r="A22" s="717"/>
      <c r="B22" s="497"/>
      <c r="C22" s="497"/>
      <c r="D22" s="497"/>
      <c r="E22" s="497"/>
      <c r="F22" s="710"/>
      <c r="G22" s="717"/>
      <c r="H22" s="497"/>
      <c r="I22" s="497"/>
      <c r="J22" s="497"/>
      <c r="K22" s="710"/>
      <c r="L22" s="717"/>
      <c r="M22" s="497"/>
      <c r="N22" s="497"/>
      <c r="O22" s="497"/>
      <c r="P22" s="710"/>
      <c r="Q22" s="458"/>
    </row>
    <row r="23" spans="1:17" ht="12.75">
      <c r="A23" s="717"/>
      <c r="B23" s="497"/>
      <c r="C23" s="497"/>
      <c r="D23" s="497"/>
      <c r="E23" s="497"/>
      <c r="F23" s="710"/>
      <c r="G23" s="717"/>
      <c r="H23" s="497"/>
      <c r="I23" s="130" t="s">
        <v>318</v>
      </c>
      <c r="J23" s="497"/>
      <c r="K23" s="558">
        <f>SUM(K17:K19)</f>
        <v>1.161</v>
      </c>
      <c r="L23" s="717"/>
      <c r="M23" s="497"/>
      <c r="N23" s="130" t="s">
        <v>318</v>
      </c>
      <c r="O23" s="497"/>
      <c r="P23" s="558">
        <f>SUM(P17:P19)</f>
        <v>-1.184</v>
      </c>
      <c r="Q23" s="458"/>
    </row>
    <row r="24" spans="1:17" ht="13.5" thickBot="1">
      <c r="A24" s="618"/>
      <c r="B24" s="500"/>
      <c r="C24" s="500"/>
      <c r="D24" s="500"/>
      <c r="E24" s="500"/>
      <c r="F24" s="621"/>
      <c r="G24" s="618"/>
      <c r="H24" s="500"/>
      <c r="I24" s="500"/>
      <c r="J24" s="500"/>
      <c r="K24" s="621"/>
      <c r="L24" s="618"/>
      <c r="M24" s="500"/>
      <c r="N24" s="500"/>
      <c r="O24" s="500"/>
      <c r="P24" s="621"/>
      <c r="Q24" s="575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2018-01-29T11:09:35Z</cp:lastPrinted>
  <dcterms:created xsi:type="dcterms:W3CDTF">1996-10-14T23:33:28Z</dcterms:created>
  <dcterms:modified xsi:type="dcterms:W3CDTF">2018-01-29T11:20:53Z</dcterms:modified>
  <cp:category/>
  <cp:version/>
  <cp:contentType/>
  <cp:contentStatus/>
</cp:coreProperties>
</file>